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Y:\14.ปี 2569\01. ALRO Tracking แผนงาน-ผลงาน\05 รายงาน\02 ภาพรวม\"/>
    </mc:Choice>
  </mc:AlternateContent>
  <xr:revisionPtr revIDLastSave="0" documentId="13_ncr:1_{C394C48B-4656-4AD1-83F8-4641F6964C1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5" sheetId="1" r:id="rId1"/>
  </sheets>
  <definedNames>
    <definedName name="_xlnm._FilterDatabase" localSheetId="0" hidden="1">report5!$A$1:$A$272</definedName>
    <definedName name="_xlnm.Print_Area" localSheetId="0">report5!$A$1:$O$272</definedName>
    <definedName name="_xlnm.Print_Titles" localSheetId="0">report5!$3:$5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94" i="1" l="1"/>
  <c r="H194" i="1"/>
  <c r="H79" i="1"/>
  <c r="H266" i="1"/>
  <c r="H63" i="1"/>
  <c r="H62" i="1" s="1"/>
  <c r="H64" i="1"/>
  <c r="G38" i="1"/>
  <c r="G63" i="1"/>
  <c r="H38" i="1"/>
  <c r="H9" i="1" l="1"/>
  <c r="G9" i="1"/>
  <c r="O47" i="1"/>
  <c r="E31" i="1"/>
  <c r="L193" i="1"/>
  <c r="L79" i="1"/>
  <c r="G264" i="1"/>
  <c r="G257" i="1"/>
  <c r="G248" i="1"/>
  <c r="G238" i="1"/>
  <c r="G231" i="1"/>
  <c r="L231" i="1"/>
  <c r="G225" i="1"/>
  <c r="L225" i="1"/>
  <c r="G220" i="1"/>
  <c r="L220" i="1"/>
  <c r="L213" i="1"/>
  <c r="G213" i="1"/>
  <c r="L203" i="1"/>
  <c r="G203" i="1"/>
  <c r="G193" i="1"/>
  <c r="L182" i="1"/>
  <c r="L171" i="1"/>
  <c r="L161" i="1"/>
  <c r="G152" i="1"/>
  <c r="G126" i="1"/>
  <c r="L126" i="1"/>
  <c r="L119" i="1"/>
  <c r="G119" i="1"/>
  <c r="G112" i="1"/>
  <c r="L106" i="1"/>
  <c r="G101" i="1"/>
  <c r="L101" i="1"/>
  <c r="G94" i="1"/>
  <c r="L94" i="1"/>
  <c r="L88" i="1"/>
  <c r="G88" i="1"/>
  <c r="G79" i="1"/>
  <c r="L67" i="1"/>
  <c r="G67" i="1"/>
  <c r="G55" i="1"/>
  <c r="L55" i="1"/>
  <c r="L46" i="1"/>
  <c r="G46" i="1"/>
  <c r="L28" i="1"/>
  <c r="L20" i="1"/>
  <c r="L37" i="1"/>
  <c r="G37" i="1"/>
  <c r="G28" i="1"/>
  <c r="G20" i="1"/>
  <c r="G16" i="1"/>
  <c r="G13" i="1"/>
  <c r="L10" i="1"/>
  <c r="L9" i="1"/>
  <c r="G8" i="1"/>
  <c r="G10" i="1"/>
  <c r="O232" i="1"/>
  <c r="O226" i="1"/>
  <c r="O221" i="1"/>
  <c r="O214" i="1"/>
  <c r="O204" i="1"/>
  <c r="O183" i="1"/>
  <c r="O172" i="1"/>
  <c r="O162" i="1"/>
  <c r="O127" i="1"/>
  <c r="O120" i="1"/>
  <c r="O107" i="1"/>
  <c r="O102" i="1"/>
  <c r="O95" i="1"/>
  <c r="O89" i="1"/>
  <c r="O80" i="1"/>
  <c r="O68" i="1"/>
  <c r="O56" i="1"/>
  <c r="O38" i="1"/>
  <c r="O29" i="1"/>
  <c r="O21" i="1"/>
  <c r="J266" i="1"/>
  <c r="J265" i="1"/>
  <c r="J258" i="1"/>
  <c r="J249" i="1"/>
  <c r="J240" i="1"/>
  <c r="J239" i="1"/>
  <c r="J232" i="1"/>
  <c r="J226" i="1"/>
  <c r="J221" i="1"/>
  <c r="J214" i="1"/>
  <c r="J204" i="1"/>
  <c r="J195" i="1"/>
  <c r="J194" i="1"/>
  <c r="J154" i="1"/>
  <c r="J153" i="1"/>
  <c r="J128" i="1"/>
  <c r="J127" i="1"/>
  <c r="J121" i="1"/>
  <c r="J120" i="1"/>
  <c r="J114" i="1"/>
  <c r="J113" i="1"/>
  <c r="J102" i="1"/>
  <c r="J95" i="1"/>
  <c r="J89" i="1"/>
  <c r="J81" i="1"/>
  <c r="J80" i="1"/>
  <c r="J68" i="1"/>
  <c r="J64" i="1"/>
  <c r="J57" i="1"/>
  <c r="J56" i="1"/>
  <c r="J47" i="1"/>
  <c r="J39" i="1"/>
  <c r="J38" i="1"/>
  <c r="J29" i="1"/>
  <c r="J21" i="1"/>
  <c r="J17" i="1"/>
  <c r="J14" i="1"/>
  <c r="H20" i="1"/>
  <c r="H37" i="1"/>
  <c r="M220" i="1"/>
  <c r="M37" i="1"/>
  <c r="M55" i="1"/>
  <c r="M10" i="1"/>
  <c r="K10" i="1"/>
  <c r="E272" i="1"/>
  <c r="E271" i="1"/>
  <c r="E270" i="1"/>
  <c r="E269" i="1"/>
  <c r="E268" i="1"/>
  <c r="E261" i="1"/>
  <c r="E260" i="1"/>
  <c r="E253" i="1"/>
  <c r="E254" i="1"/>
  <c r="E252" i="1"/>
  <c r="E251" i="1"/>
  <c r="E243" i="1"/>
  <c r="E244" i="1"/>
  <c r="E242" i="1"/>
  <c r="E235" i="1"/>
  <c r="E234" i="1"/>
  <c r="E228" i="1"/>
  <c r="E223" i="1"/>
  <c r="E217" i="1"/>
  <c r="E216" i="1"/>
  <c r="E207" i="1"/>
  <c r="E208" i="1"/>
  <c r="E209" i="1"/>
  <c r="E210" i="1"/>
  <c r="E206" i="1"/>
  <c r="E198" i="1"/>
  <c r="E199" i="1"/>
  <c r="E200" i="1"/>
  <c r="E201" i="1"/>
  <c r="E197" i="1"/>
  <c r="E190" i="1"/>
  <c r="E189" i="1"/>
  <c r="E188" i="1"/>
  <c r="E187" i="1"/>
  <c r="E186" i="1"/>
  <c r="E185" i="1"/>
  <c r="E180" i="1"/>
  <c r="E179" i="1"/>
  <c r="E178" i="1"/>
  <c r="E177" i="1"/>
  <c r="E176" i="1"/>
  <c r="E175" i="1"/>
  <c r="E174" i="1"/>
  <c r="E166" i="1"/>
  <c r="E167" i="1"/>
  <c r="E168" i="1"/>
  <c r="E169" i="1"/>
  <c r="E165" i="1"/>
  <c r="E164" i="1"/>
  <c r="E157" i="1"/>
  <c r="E158" i="1"/>
  <c r="E159" i="1"/>
  <c r="E156" i="1"/>
  <c r="E149" i="1"/>
  <c r="E150" i="1"/>
  <c r="E148" i="1"/>
  <c r="E146" i="1"/>
  <c r="E145" i="1"/>
  <c r="E144" i="1"/>
  <c r="E142" i="1"/>
  <c r="E141" i="1"/>
  <c r="E140" i="1"/>
  <c r="E137" i="1"/>
  <c r="E138" i="1"/>
  <c r="E136" i="1"/>
  <c r="E134" i="1"/>
  <c r="E133" i="1"/>
  <c r="E132" i="1"/>
  <c r="E131" i="1"/>
  <c r="E124" i="1"/>
  <c r="E123" i="1"/>
  <c r="E117" i="1"/>
  <c r="E116" i="1"/>
  <c r="E110" i="1"/>
  <c r="E109" i="1"/>
  <c r="E104" i="1"/>
  <c r="E98" i="1"/>
  <c r="E97" i="1"/>
  <c r="E91" i="1"/>
  <c r="E84" i="1"/>
  <c r="E85" i="1"/>
  <c r="E83" i="1"/>
  <c r="E75" i="1"/>
  <c r="E76" i="1"/>
  <c r="E77" i="1"/>
  <c r="E74" i="1"/>
  <c r="E72" i="1"/>
  <c r="E71" i="1"/>
  <c r="E70" i="1"/>
  <c r="E60" i="1"/>
  <c r="E59" i="1"/>
  <c r="E50" i="1"/>
  <c r="E51" i="1"/>
  <c r="E52" i="1"/>
  <c r="E49" i="1"/>
  <c r="E42" i="1"/>
  <c r="E43" i="1"/>
  <c r="E41" i="1"/>
  <c r="E33" i="1"/>
  <c r="E34" i="1"/>
  <c r="E32" i="1"/>
  <c r="E25" i="1"/>
  <c r="E24" i="1"/>
  <c r="E23" i="1"/>
  <c r="O37" i="1" l="1"/>
  <c r="L7" i="1"/>
  <c r="O220" i="1"/>
  <c r="G62" i="1"/>
  <c r="J63" i="1"/>
  <c r="J20" i="1"/>
  <c r="J37" i="1"/>
  <c r="J9" i="1"/>
  <c r="G7" i="1"/>
  <c r="O55" i="1"/>
  <c r="N10" i="1"/>
  <c r="M9" i="1"/>
  <c r="M231" i="1"/>
  <c r="N231" i="1" s="1"/>
  <c r="M225" i="1"/>
  <c r="N220" i="1"/>
  <c r="M213" i="1"/>
  <c r="N213" i="1" s="1"/>
  <c r="M203" i="1"/>
  <c r="M182" i="1"/>
  <c r="N182" i="1" s="1"/>
  <c r="M171" i="1"/>
  <c r="N171" i="1" s="1"/>
  <c r="M161" i="1"/>
  <c r="N161" i="1" s="1"/>
  <c r="M126" i="1"/>
  <c r="M119" i="1"/>
  <c r="N119" i="1" s="1"/>
  <c r="M106" i="1"/>
  <c r="N106" i="1" s="1"/>
  <c r="M101" i="1"/>
  <c r="M94" i="1"/>
  <c r="N94" i="1" s="1"/>
  <c r="M88" i="1"/>
  <c r="M79" i="1"/>
  <c r="M67" i="1"/>
  <c r="N55" i="1"/>
  <c r="M46" i="1"/>
  <c r="N46" i="1" s="1"/>
  <c r="N37" i="1"/>
  <c r="M28" i="1"/>
  <c r="M20" i="1"/>
  <c r="H10" i="1"/>
  <c r="H257" i="1"/>
  <c r="H248" i="1"/>
  <c r="H231" i="1"/>
  <c r="H225" i="1"/>
  <c r="H220" i="1"/>
  <c r="H213" i="1"/>
  <c r="H203" i="1"/>
  <c r="H101" i="1"/>
  <c r="H94" i="1"/>
  <c r="H88" i="1"/>
  <c r="H67" i="1"/>
  <c r="H55" i="1"/>
  <c r="J55" i="1" s="1"/>
  <c r="H46" i="1"/>
  <c r="H28" i="1"/>
  <c r="I20" i="1"/>
  <c r="H16" i="1"/>
  <c r="H13" i="1"/>
  <c r="H264" i="1"/>
  <c r="H238" i="1"/>
  <c r="H193" i="1"/>
  <c r="H152" i="1"/>
  <c r="H126" i="1"/>
  <c r="H119" i="1"/>
  <c r="I37" i="1"/>
  <c r="H112" i="1"/>
  <c r="N183" i="1"/>
  <c r="N172" i="1"/>
  <c r="N162" i="1"/>
  <c r="N120" i="1"/>
  <c r="N107" i="1"/>
  <c r="K9" i="1"/>
  <c r="K7" i="1" s="1"/>
  <c r="H8" i="1"/>
  <c r="J8" i="1" s="1"/>
  <c r="N232" i="1"/>
  <c r="N226" i="1"/>
  <c r="N221" i="1"/>
  <c r="N214" i="1"/>
  <c r="N204" i="1"/>
  <c r="N127" i="1"/>
  <c r="N102" i="1"/>
  <c r="N95" i="1"/>
  <c r="N89" i="1"/>
  <c r="N68" i="1"/>
  <c r="N80" i="1"/>
  <c r="N56" i="1"/>
  <c r="N47" i="1"/>
  <c r="N38" i="1"/>
  <c r="N29" i="1"/>
  <c r="N21" i="1"/>
  <c r="I266" i="1"/>
  <c r="I265" i="1"/>
  <c r="I258" i="1"/>
  <c r="I249" i="1"/>
  <c r="I240" i="1"/>
  <c r="I239" i="1"/>
  <c r="I232" i="1"/>
  <c r="I226" i="1"/>
  <c r="I221" i="1"/>
  <c r="I214" i="1"/>
  <c r="I204" i="1"/>
  <c r="I195" i="1"/>
  <c r="I194" i="1"/>
  <c r="I154" i="1"/>
  <c r="I153" i="1"/>
  <c r="I128" i="1"/>
  <c r="I127" i="1"/>
  <c r="I121" i="1"/>
  <c r="I120" i="1"/>
  <c r="I114" i="1"/>
  <c r="I113" i="1"/>
  <c r="I102" i="1"/>
  <c r="I95" i="1"/>
  <c r="I89" i="1"/>
  <c r="I68" i="1"/>
  <c r="I81" i="1"/>
  <c r="I80" i="1"/>
  <c r="I64" i="1"/>
  <c r="I57" i="1"/>
  <c r="I56" i="1"/>
  <c r="I47" i="1"/>
  <c r="I39" i="1"/>
  <c r="I38" i="1"/>
  <c r="I29" i="1"/>
  <c r="I21" i="1"/>
  <c r="I17" i="1"/>
  <c r="I14" i="1"/>
  <c r="O9" i="1" l="1"/>
  <c r="N9" i="1"/>
  <c r="O213" i="1"/>
  <c r="O231" i="1"/>
  <c r="O182" i="1"/>
  <c r="O171" i="1"/>
  <c r="O94" i="1"/>
  <c r="N203" i="1"/>
  <c r="O203" i="1"/>
  <c r="N126" i="1"/>
  <c r="O126" i="1"/>
  <c r="N225" i="1"/>
  <c r="O225" i="1"/>
  <c r="O119" i="1"/>
  <c r="O161" i="1"/>
  <c r="N101" i="1"/>
  <c r="O101" i="1"/>
  <c r="O106" i="1"/>
  <c r="I238" i="1"/>
  <c r="J238" i="1"/>
  <c r="I101" i="1"/>
  <c r="J101" i="1"/>
  <c r="I62" i="1"/>
  <c r="J62" i="1"/>
  <c r="N67" i="1"/>
  <c r="O67" i="1"/>
  <c r="I79" i="1"/>
  <c r="J79" i="1"/>
  <c r="I46" i="1"/>
  <c r="J46" i="1"/>
  <c r="O46" i="1"/>
  <c r="M7" i="1"/>
  <c r="O7" i="1" s="1"/>
  <c r="I264" i="1"/>
  <c r="J264" i="1"/>
  <c r="I203" i="1"/>
  <c r="J203" i="1"/>
  <c r="I257" i="1"/>
  <c r="J257" i="1"/>
  <c r="I119" i="1"/>
  <c r="J119" i="1"/>
  <c r="I13" i="1"/>
  <c r="J13" i="1"/>
  <c r="I213" i="1"/>
  <c r="J213" i="1"/>
  <c r="I10" i="1"/>
  <c r="J10" i="1"/>
  <c r="I126" i="1"/>
  <c r="J126" i="1"/>
  <c r="I16" i="1"/>
  <c r="J16" i="1"/>
  <c r="I67" i="1"/>
  <c r="J67" i="1"/>
  <c r="I220" i="1"/>
  <c r="J220" i="1"/>
  <c r="N20" i="1"/>
  <c r="O20" i="1"/>
  <c r="N79" i="1"/>
  <c r="O79" i="1"/>
  <c r="I152" i="1"/>
  <c r="J152" i="1"/>
  <c r="I88" i="1"/>
  <c r="J88" i="1"/>
  <c r="I225" i="1"/>
  <c r="J225" i="1"/>
  <c r="N28" i="1"/>
  <c r="O28" i="1"/>
  <c r="N88" i="1"/>
  <c r="O88" i="1"/>
  <c r="I112" i="1"/>
  <c r="J112" i="1"/>
  <c r="I193" i="1"/>
  <c r="J193" i="1"/>
  <c r="I28" i="1"/>
  <c r="J28" i="1"/>
  <c r="I94" i="1"/>
  <c r="J94" i="1"/>
  <c r="I231" i="1"/>
  <c r="J231" i="1"/>
  <c r="I248" i="1"/>
  <c r="J248" i="1"/>
  <c r="H7" i="1"/>
  <c r="I63" i="1"/>
  <c r="I8" i="1"/>
  <c r="N7" i="1" l="1"/>
  <c r="J7" i="1"/>
  <c r="I7" i="1"/>
  <c r="I9" i="1"/>
  <c r="I55" i="1" l="1"/>
</calcChain>
</file>

<file path=xl/sharedStrings.xml><?xml version="1.0" encoding="utf-8"?>
<sst xmlns="http://schemas.openxmlformats.org/spreadsheetml/2006/main" count="2109" uniqueCount="185">
  <si>
    <t>แผนงาน/โครงการ/กิจกรรม</t>
  </si>
  <si>
    <t>หน่วย</t>
  </si>
  <si>
    <t>แผนงาน-ผลงาน</t>
  </si>
  <si>
    <t>งบประมาณตาม พ.ร.บ.</t>
  </si>
  <si>
    <t>งบประมาณกองทุนฯ</t>
  </si>
  <si>
    <t>แผนงาน</t>
  </si>
  <si>
    <t>ผลงาน</t>
  </si>
  <si>
    <t>ร้อยละ</t>
  </si>
  <si>
    <t>ผลการเบิกจ่าย</t>
  </si>
  <si>
    <t>ผลใช้จ่าย</t>
  </si>
  <si>
    <t>ได้รับ</t>
  </si>
  <si>
    <t>บาท</t>
  </si>
  <si>
    <t>รวม งบประมาณตาม พรบ. + งบประมาณกองทุนฯ</t>
  </si>
  <si>
    <t/>
  </si>
  <si>
    <t>รวมงบประมาณ</t>
  </si>
  <si>
    <t>งบบุคลากร</t>
  </si>
  <si>
    <t>งบดำเนินงาน</t>
  </si>
  <si>
    <t>งบลงทุน</t>
  </si>
  <si>
    <t>โครงการพัฒนาระบบจัดการข้อมูลเพื่อการปฏิรูปที่ดิน</t>
  </si>
  <si>
    <t>-</t>
  </si>
  <si>
    <t>ขั้นตอนการดำเนินงาน</t>
  </si>
  <si>
    <t>1. ระบบจัดการข้อมูลการพัฒนาอาชีพเกษตรกรรมในเขตปฏิรูปที่ดิน</t>
  </si>
  <si>
    <t>ระบบ</t>
  </si>
  <si>
    <t>2. ระบบอนุญาตหรือยินยอมให้ใช้ที่ดินในเขตปฏิรูปที่ดิน</t>
  </si>
  <si>
    <t>บริหารจัดการ</t>
  </si>
  <si>
    <t xml:space="preserve">รายการค่าใช้จ่ายบุคลากรภาครัฐ </t>
  </si>
  <si>
    <t>กิจกรรมพัฒนาการเกษตรยั่งยืน (งบบุคลากร)</t>
  </si>
  <si>
    <t>กิจกรรมพัฒนาการเกษตรยั่งยืน (งบดำเนินงาน)</t>
  </si>
  <si>
    <t>โครงการลดการเผาเศษวัสดุเหลือใช้ทางการเกษตรในเขตปฏิรูปที่ดิน</t>
  </si>
  <si>
    <t>ไร่</t>
  </si>
  <si>
    <t>ราย</t>
  </si>
  <si>
    <t>โครงการพัฒนาแหล่งน้ำและระบบกระจายน้ำในเขตปฏิรูปที่ดิน</t>
  </si>
  <si>
    <t xml:space="preserve">อยู่ระหว่างดำเนินการจัดซื้อจัดจ้าง </t>
  </si>
  <si>
    <t>แห่ง</t>
  </si>
  <si>
    <t xml:space="preserve">อยู่ระหว่างดำเนินการก่อสร้าง </t>
  </si>
  <si>
    <t>ก่อสร้างได้แล้วเสร็จ (เป้าหมาย)</t>
  </si>
  <si>
    <t>โครงการฝายชะลอน้ำแบบชั่วคราวสำหรับการเพิ่มประสิทธิภาพของแหล่งน้ำในเขตปฏิรูปที่ดิน</t>
  </si>
  <si>
    <t>ครั้ง</t>
  </si>
  <si>
    <t>โครงการพัฒนาแหล่งน้ำเพื่อการเกษตรในเขตปฏิรูปที่ดิน</t>
  </si>
  <si>
    <t xml:space="preserve">อยู่ระหว่างดำเนินการจัดซื้อจัดจ้าง (สถานีสูบน้ำและระบบกระจายน้ำ)  </t>
  </si>
  <si>
    <t xml:space="preserve">อยู่ระหว่างดำเนินการก่อสร้าง (สถานีสูบน้ำและระบบกระจายน้ำ) </t>
  </si>
  <si>
    <t>ก่อสร้างได้แล้วเสร็จ (สถานีสูบน้ำและระบบกระจายน้ำ)</t>
  </si>
  <si>
    <t>อยู่ระหว่างดำเนินการก่อสร้าง (ขุดสระ)</t>
  </si>
  <si>
    <t>ก่อสร้างได้แล้วเสร็จ (ขุดสระ) (เป้าหมาย)</t>
  </si>
  <si>
    <t>โครงการพัฒนาเกษตรกรรมยั่งยืน</t>
  </si>
  <si>
    <t>โครงการยกระดับคุณภาพมาตรฐานสินค้าเกษตร</t>
  </si>
  <si>
    <t>เกษตรกรยื่นขอการรับรองมาตรฐานสินค้า (จังหวัด)</t>
  </si>
  <si>
    <t>รวม ดำเนินการโดยส่วนกลาง (เป้าหมาย)</t>
  </si>
  <si>
    <t>เกษตรกรได้รับการตรวจรับรองมาตรฐาน GAP (รายใหม่) (ส่วนกลาง)</t>
  </si>
  <si>
    <t>เกษตรกรได้รับการตรวจติดตามมาตรฐาน GAP (รายเก่า) (ส่วนกลาง)</t>
  </si>
  <si>
    <t>โครงการยกระดับศักยภาพการพัฒนาสินค้าเกษตรชีวภาพ</t>
  </si>
  <si>
    <t>โครงการพัฒนาธุรกิจชุมชน</t>
  </si>
  <si>
    <t>โครงการส่งเสริมการดำเนินงานอันเนื่องมาจากพระราชดำริ</t>
  </si>
  <si>
    <t>รวมฝึกอบรม (เป้าหมาย)</t>
  </si>
  <si>
    <t>หลักสูตรฝึกอบรมศิลปหัตถกรรมระยะสั้น</t>
  </si>
  <si>
    <t>หลักสูตรฝึกอบรมศิลปหัตถกรรมระยะยาว</t>
  </si>
  <si>
    <t>โครงการพัฒนาผู้แทนเกษตรกร</t>
  </si>
  <si>
    <t>อบรม (เป้าหมาย)</t>
  </si>
  <si>
    <t>โครงการพัฒนาเกษตรกรปราดเปรื่อง (Smart Farmer)</t>
  </si>
  <si>
    <t>โครงการจัดที่ดินเพื่อเกษตรกรรม</t>
  </si>
  <si>
    <t>จำนวนผู้รับบริการ (Link จาก Servicecenter) (เป้าหมาย)</t>
  </si>
  <si>
    <t>ตำบล</t>
  </si>
  <si>
    <t>แปลง</t>
  </si>
  <si>
    <t>จัดทำโฉนดเพื่อการเกษตรแล้วเสร็จ (Link ALRO Land)</t>
  </si>
  <si>
    <t>โครงการบริหารจัดการและเพิ่มศักยภาพพื้นที่ในเขตปฏิรูปที่ดิน</t>
  </si>
  <si>
    <t xml:space="preserve">อยู่ระหว่างกระบวนการจัดซื้อจัดจ้าง </t>
  </si>
  <si>
    <t xml:space="preserve">ได้ผู้รับจ้างและทำสัญญาจ้างเหมาก่อสร้างแล้ว </t>
  </si>
  <si>
    <t xml:space="preserve">ความคืบหน้าการก่อสร้าง </t>
  </si>
  <si>
    <t>โครงการส่งเสริมและพัฒนาอาชีพเพื่อแก้ไขปัญหาที่ดินทำกินของเกษตรกร</t>
  </si>
  <si>
    <t>สนับสนุนกล้าพันธุ์สมุนไพรและปัจจัยการผลิต (จังหวัด) (เป้าหมาย)</t>
  </si>
  <si>
    <t>จังหวัด</t>
  </si>
  <si>
    <t>กล้า</t>
  </si>
  <si>
    <t>อบรม 2 หลักสูตร (ราย) (เป้าหมาย)</t>
  </si>
  <si>
    <t>กลุ่ม</t>
  </si>
  <si>
    <t>จัดทำโรงอบพลังงานแสงอาทิตย์ (แห่ง) (เป้าหมาย)</t>
  </si>
  <si>
    <t>เรื่อง</t>
  </si>
  <si>
    <t>โรงเรียน</t>
  </si>
  <si>
    <t>สนับสนุนปัจจัยการผลิต</t>
  </si>
  <si>
    <t>สำรวจรังวัดด้วยระบบโครงข่ายดาวเทียมแบบจลน์ RTK GNSS NETWORK (ข้อมูลจาก สผส.)</t>
  </si>
  <si>
    <t>งานตรวจสอบมาตรฐานแผนที่ ตามระเบียบ กมร.  (เป้าหมาย)</t>
  </si>
  <si>
    <t>การจัดทำเขตที่ดินชุมชน - ประชาคม (จังหวัดคีย์)</t>
  </si>
  <si>
    <t>ชุมชน</t>
  </si>
  <si>
    <t>การจัดทำเขตที่ดินชุมชน - สำรวจจัดทำแผนที่เขตที่ดินชุมชน (จังหวัดคีย์)</t>
  </si>
  <si>
    <t>พิพาท/ข้อร้องเรียน (สวผ. นำเข้าผลงาน)</t>
  </si>
  <si>
    <t>รายการ</t>
  </si>
  <si>
    <t xml:space="preserve">สนับสนุนปัจจัยการผลิต </t>
  </si>
  <si>
    <t>ฉบับ</t>
  </si>
  <si>
    <t>จำนวนตำบลที่ออก Mobile Unit (Link จาก Servicecenter)</t>
  </si>
  <si>
    <t>ส่งมอบงาน ตรวจรับงาน และจัดทำรายงานปิดโครงการ แล้วเสร็จ</t>
  </si>
  <si>
    <t>โครงการระบบส่งเสริมการเกษตรแบบแปลงใหญ่</t>
  </si>
  <si>
    <t>รวมอบรม</t>
  </si>
  <si>
    <t>รวมอบรมทั้งหมด</t>
  </si>
  <si>
    <t>รวมสนับสนุนปัจจัยการผลิต</t>
  </si>
  <si>
    <t>รวม อบรม</t>
  </si>
  <si>
    <t>1. โครงการคลินิกเกษตรเคลื่อนที่ฯ (ออกหน่วยเคลื่อนที่)</t>
  </si>
  <si>
    <t>2. โครงการอนุรักษ์พันธุกรรมพืชฯ (อบรม)</t>
  </si>
  <si>
    <t>3. โครงการเพิ่มศักยภาพระบบงานเกษตร (อบรม)</t>
  </si>
  <si>
    <t>4. โครงการพัฒนาและรณรงค์การใช้หญ้าแฝก</t>
  </si>
  <si>
    <t xml:space="preserve">   - ปลูกหญ้าแฝก</t>
  </si>
  <si>
    <t xml:space="preserve">   - อบรม</t>
  </si>
  <si>
    <t>5. โครงการอันเนื่องมาจากพระราชดำริพัฒนาความรู้ 12 โครงการ</t>
  </si>
  <si>
    <t>อบรม (นับผลงานเมื่ออบรมหลักสูตรที่ 3 แล้วเสร็จ)</t>
  </si>
  <si>
    <t>กรณีผิดปกติ-สรุปผลการตรวจสอบที่ดิน</t>
  </si>
  <si>
    <t>รวม</t>
  </si>
  <si>
    <t xml:space="preserve">   - รังวัด</t>
  </si>
  <si>
    <t xml:space="preserve">   - สอบสวนสิทธิ</t>
  </si>
  <si>
    <t xml:space="preserve">   - มอบ ส.ป.ก.4-01</t>
  </si>
  <si>
    <t>รวม (Link ALRO Land)</t>
  </si>
  <si>
    <t xml:space="preserve">X-Ray , Code 0-3 </t>
  </si>
  <si>
    <t>แบ่งแปลง</t>
  </si>
  <si>
    <t>เต็มแปลง</t>
  </si>
  <si>
    <t>กรณีข้อ 62 และ 29</t>
  </si>
  <si>
    <t xml:space="preserve">   - จัดทำสัญญาเช่า</t>
  </si>
  <si>
    <t>ยื่นคำขอ (Link ServiceCenter)</t>
  </si>
  <si>
    <t xml:space="preserve">จัดทำป้ายประชาสัมพันธ์เพื่อประกาศพื้นที่ </t>
  </si>
  <si>
    <t>ปิดป้ายประชาสัมพันธ์เพื่อประกาศพื้นที่</t>
  </si>
  <si>
    <t>รับคำเสนอขาย/ตรวจสอบความถูกต้องหนังสือแสดงสิทธิในที่ดิน (เป้าหมาย)</t>
  </si>
  <si>
    <t>ตรวจสอบสภาพพื้นที่ แปลงที่ดิน การทำประโยชน์/ต่อรองราคา</t>
  </si>
  <si>
    <t>คณะอนุกรรมการจัดซื้อที่ดินพิจารณาความเหมาะสมของที่ดิน</t>
  </si>
  <si>
    <t>นำเสนอ คปจ./อกก.คง.</t>
  </si>
  <si>
    <t>(7) การเจรจาไกล่เกลี่ยข้อพิพาท (เป้าหมาย)</t>
  </si>
  <si>
    <t>(1) สำรวจรังวัดปูผังแบ่งแปลงที่ดิน (แปลงว่าง) (Link)</t>
  </si>
  <si>
    <t>(2) จัดทำสัญญาเช่า/เช่าซื้อ (แปลงว่าง) (Link)</t>
  </si>
  <si>
    <t>(3) รวมปรับปรุงสิทธิ</t>
  </si>
  <si>
    <t>(4) การสำรวจรังวัดแบ่งแยกในนามเดิมยื่นคำขอออกโฉนดที่ดิน</t>
  </si>
  <si>
    <t>(5) จดทะเบียนสิทธิและนิติกรรม (ตามสัญญาเช่าซื้อ) (Link)</t>
  </si>
  <si>
    <t>(6) โอนสิทธิและมรดกสิทธิการเช่า/เช่าซื้อ (Link)</t>
  </si>
  <si>
    <t>กิจการตามกฎกระทรวง - ส่งเอกสารหลักฐานให้ ส.ป.ก.ส่วนกลาง (Link)</t>
  </si>
  <si>
    <t>กิจการสาธารณูปโภค - คปจ. (Link)</t>
  </si>
  <si>
    <t>กิจการสนับสนุนเกี่ยวเนื่อง - คปจ. (Link)</t>
  </si>
  <si>
    <t xml:space="preserve">แบบรูปรายการพร้อมประมาณราคางานพัฒนาโครงสร้างพื้นฐาน </t>
  </si>
  <si>
    <t xml:space="preserve">   - งานสำรวจออกแบบอาคารสิ่งก่อสร้างและวางผัง 9 จังหวัด </t>
  </si>
  <si>
    <t xml:space="preserve">   - งานสำรวจพัฒนาเส้นทางคมนาคม 16 จังหวัด </t>
  </si>
  <si>
    <t xml:space="preserve">   - งานสำรวจพัฒนาแหล่งน้ำและระบบกระจายน้ำ 10 จังหวัด </t>
  </si>
  <si>
    <t>การส่งเสริมพัฒนาอาชีพและการตลาดในพื้นที่ คทช. ในเขตปฏิรูปที่ดิน</t>
  </si>
  <si>
    <t>จัดทำแผนที่แนบท้ายพระราชกฤษฎีกาในพื้นที่ ส.ป.ก. ให้สอดคล้องกับผลการปรับปรุงแผนที่แนวเขตที่ดินรัฐฯ (One Map)</t>
  </si>
  <si>
    <t>วางโครงหมุดหลักฐานแผนที่ ปักหลักเขต และป้ายแสดงแนวเขตที่ดิน ให้สอดคล้องกับผลการปรับปรุงแผนที่แนวเขตที่ดินของรัฐฯ</t>
  </si>
  <si>
    <t>พื้นที่ที่ได้รับการส่งเสริมและเฝ้าระวังให้มีการลดการเผา</t>
  </si>
  <si>
    <t>รวมอบรมเกษตรกร (นับผลงานเมื่ออบรมครบทั้ง 2 หลักสูตร)</t>
  </si>
  <si>
    <t>จำนวนฝายชะลอน้ำแบบชั่วคราวสำหรับเป็นจุดเรียนรู้ในชุมชน</t>
  </si>
  <si>
    <t>จำนวนการฝึกอบรม</t>
  </si>
  <si>
    <t>การฝึกอบรมทำความเข้าใจแนวทางการขับเคลื่อนโครงการ</t>
  </si>
  <si>
    <t>การฝึกอบรม/สัมมนาสรุปโครงการ</t>
  </si>
  <si>
    <t>งบประมาณอนุมัติ</t>
  </si>
  <si>
    <t>งบประมาณได้รับ</t>
  </si>
  <si>
    <t>งบดำเนินงาน (รายจ่ายประจำ)</t>
  </si>
  <si>
    <t xml:space="preserve">   - ขอรับพันธุ์กล้าจากสำนักงานพัฒนาที่ดิน</t>
  </si>
  <si>
    <t>จัดทำและปรับปรุงฐานข้อมูลที่ดินและแผนที่ กมร. (เป้าหมาย)</t>
  </si>
  <si>
    <t>1. กิจกรรมส่งเสริมการเกษตรแบบแปลงใหญ่ในเขตปฏิรูปที่ดิน</t>
  </si>
  <si>
    <t>2. กิจกรรมตรวจรับรองสินค้าเกษตรในเขตปฏิรูปที่ดินตามมาตรฐาน GAP</t>
  </si>
  <si>
    <t>3. กิจกรรมยกระดับศักยภาพการพัฒนาสินค้าเกษตรชีวภาพ</t>
  </si>
  <si>
    <t>4. กิจกรรมพัฒนาเกษตรกรรมยั่งยืนในเขตปฏิรูปที่ดิน</t>
  </si>
  <si>
    <t>5. กิจกรรมพัฒนาธุรกิจชุมชนในเขตปฏิรูปที่ดิน</t>
  </si>
  <si>
    <t>6. กิจกรรมพัฒนาตามแนวทางพระราชดำริ</t>
  </si>
  <si>
    <t>7. กิจกรรมพัฒนาและส่งเสริมศิลปหัตถกรรม</t>
  </si>
  <si>
    <t>8. กิจกรรมพัฒนาผู้แทนเกษตรกรในเขตปฏิรูปที่ดิน</t>
  </si>
  <si>
    <t>9. กิจกรรมพัฒนาเกษตรกรปราดเปรื่องในเขตปฏิรูปที่ดิน (Smart Farmer)</t>
  </si>
  <si>
    <t>10. กิจกรรมแผนที่แปลงที่ดินตามมาตรฐาน RTK GNSS NETWORK</t>
  </si>
  <si>
    <t>12. กิจกรรมศูนย์บริการประชาชน</t>
  </si>
  <si>
    <t>13. กิจกรรมตรวจสอบที่ดิน</t>
  </si>
  <si>
    <t>14. กิจกรรมจัดที่ดิน</t>
  </si>
  <si>
    <t>16. บริหารจัดการที่ดินเอกชน (จัดหาที่ดินเอกชน)</t>
  </si>
  <si>
    <t>17. บริหารจัดการที่ดินเอกชน (7 กิจกรรม)</t>
  </si>
  <si>
    <t>18. กิจกรรมอนุญาตใช้ประโยชน์ที่ดิน</t>
  </si>
  <si>
    <t>19. กิจกรรมเพิ่มศักยภาพงานก่อสร้างโครงสร้างพื้นฐานในเขตปฏิรูปที่ดิน</t>
  </si>
  <si>
    <t>20. กิจกรรมสำรวจและออกแบบโครงสร้างพื้นฐานในเขตปฏิรูปที่ดิน</t>
  </si>
  <si>
    <t>21. กิจกรรมส่งเสริมและพัฒนาอาชีพเพื่อแก้ไขปัญหาที่ดินทำกินของเกษตรกร</t>
  </si>
  <si>
    <t>23. กิจกรรมสำรวจวางโครงสร้างหมุดหลักฐานแผนที่และปักหลักเขต</t>
  </si>
  <si>
    <t>24. กิจกรรมลดการเผาวัสดุเหลือใช้ทางการเกษตรในเขตปฏิรูปที่ดิน</t>
  </si>
  <si>
    <t>25. กิจกรรมพัฒนาแหล่งน้ำและระบบกระจายน้ำในเขตปฏิรูปที่ดิน</t>
  </si>
  <si>
    <t>26. กิจกรรมฝายชะลอน้ำแบบชั่วคราวสำหรับการเพิ่มประสิทธิภาพของแหล่งน้ำในเขตปฏิรูปที่ดิน</t>
  </si>
  <si>
    <t>27. กิจกรรมพัฒนาระบบจัดการข้อมูลเพื่อการปฏิรูปที่ดิน</t>
  </si>
  <si>
    <t>28. กิจกรรมขุดสระน้ำพร้อมระบบส่งน้ำ</t>
  </si>
  <si>
    <t>รายงานสรุปภาพรวมผลการดำเนินงาน - ผลการใช้จ่ายงบประมาณ ประจำปีงบประมาณ 2569</t>
  </si>
  <si>
    <t>โครงการขับเคลื่อนการปรับปรุงกฎหมายที่เกี่ยวข้องให้สอดคล้องกับผลการดำเนินการปรับปรุงแผนที่แนวเขตที่ดินของรัฐ</t>
  </si>
  <si>
    <t>22. กิจกรรมจัดทำแผนที่แนบท้ายพระราชกฤษฎีกาในพื้นที่ ส.ป.ก. ให้สอดคล้องกับผลการปรับปรุงแผนที่
แนวเขตที่ดินรัฐแบบบูรณาการ มาตราส่วน 1 : 4000 
(One Map)</t>
  </si>
  <si>
    <t xml:space="preserve">   - งานสำรวจความเหมาะสมพื้นที่และวางผังแม่บทงานพัฒนาโครงสร้างพื้นฐาน 4 จังหวัด</t>
  </si>
  <si>
    <t>15. กิจกรรมปรับปรุงหนังสืออนุญาตให้เข้าทำประโยชน์ในเขตปฏิรูปที่ดิน (ส.ป.ก. 4-01) เป็นโฉนด
เพื่อการเกษตร</t>
  </si>
  <si>
    <t>การใช้ที่ดินผิดวัตถุประสงค์ตรวจโดยภาพถ่ายทางอากาศ/ดาวเทียม (สผส.ตรวจ) (เป้าหมาย)</t>
  </si>
  <si>
    <t>ร้อยละ (ได้รับ)</t>
  </si>
  <si>
    <t>ร้อยละ (จัดสรร)</t>
  </si>
  <si>
    <t>ได้รับจัดสรร</t>
  </si>
  <si>
    <t>ยกเลิกการดำเนินการ</t>
  </si>
  <si>
    <t xml:space="preserve">11. กิจกรรมตรวจสอบมาตรฐานการสำรวจรังวัดและจัดทำระวางแผนที่ ตามระเบียบ </t>
  </si>
  <si>
    <t>ข้อมูล ณ วันที่ 30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</si>
</sst>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฿&quot;* #,##0_-;\-&quot;฿&quot;* #,##0_-;_-&quot;฿&quot;* &quot;-&quot;_-;_-@_-"/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[$-101007F]#,##0.00;\-#,##0.00"/>
    <numFmt numFmtId="165" formatCode="_-* #,##0.00_-;\-* #,##0.00_-;_-* &quot;-&quot;_-;_-@_-"/>
    <numFmt numFmtId="166" formatCode="#,##0.0000000_ ;\-#,##0.0000000\ "/>
  </numFmts>
  <fonts count="20">
    <font>
      <sz val="11"/>
      <color rgb="FF000000"/>
      <name val="DejaVu Sans"/>
      <family val="2"/>
    </font>
    <font>
      <sz val="10"/>
      <name val="Arial"/>
      <family val="2"/>
    </font>
    <font>
      <u/>
      <sz val="11"/>
      <color rgb="FF0000FF"/>
      <name val="DejaVu Sans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 New"/>
      <family val="2"/>
    </font>
    <font>
      <b/>
      <sz val="16"/>
      <color rgb="FF000000"/>
      <name val="TH Sarabun New"/>
      <family val="2"/>
    </font>
    <font>
      <b/>
      <u/>
      <sz val="16"/>
      <color rgb="FF000000"/>
      <name val="TH Sarabun New"/>
      <family val="2"/>
    </font>
    <font>
      <b/>
      <sz val="20"/>
      <color rgb="FF000000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  <charset val="222"/>
    </font>
    <font>
      <b/>
      <sz val="16"/>
      <color theme="1"/>
      <name val="TH Sarabun New"/>
      <family val="2"/>
      <charset val="222"/>
    </font>
    <font>
      <sz val="16"/>
      <color theme="1"/>
      <name val="TH SarabunPSK"/>
      <family val="2"/>
      <charset val="222"/>
    </font>
    <font>
      <b/>
      <sz val="16"/>
      <name val="TH Sarabun New"/>
      <charset val="222"/>
    </font>
    <font>
      <b/>
      <sz val="16"/>
      <color theme="1"/>
      <name val="TH Sarabun New"/>
      <charset val="222"/>
    </font>
  </fonts>
  <fills count="13">
    <fill>
      <patternFill patternType="none"/>
    </fill>
    <fill>
      <patternFill patternType="gray125"/>
    </fill>
    <fill>
      <patternFill patternType="solid">
        <fgColor rgb="FF548135"/>
        <bgColor indexed="64"/>
      </patternFill>
    </fill>
    <fill>
      <patternFill patternType="solid">
        <fgColor rgb="FFFCFAB0"/>
        <bgColor indexed="64"/>
      </patternFill>
    </fill>
    <fill>
      <patternFill patternType="solid">
        <fgColor rgb="FFB5E6A2"/>
        <bgColor indexed="64"/>
      </patternFill>
    </fill>
    <fill>
      <patternFill patternType="solid">
        <fgColor rgb="FFF1A983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AE6F6"/>
        <bgColor indexed="64"/>
      </patternFill>
    </fill>
    <fill>
      <patternFill patternType="solid">
        <fgColor rgb="FF96BBDF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D1F0C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wrapText="1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</cellStyleXfs>
  <cellXfs count="149">
    <xf numFmtId="0" fontId="0" fillId="0" borderId="0" xfId="0" applyAlignment="1">
      <alignment wrapText="1" readingOrder="1"/>
    </xf>
    <xf numFmtId="0" fontId="4" fillId="0" borderId="0" xfId="0" applyFont="1" applyAlignment="1">
      <alignment wrapText="1" readingOrder="1"/>
    </xf>
    <xf numFmtId="0" fontId="3" fillId="0" borderId="0" xfId="0" applyFont="1" applyAlignment="1">
      <alignment wrapText="1" readingOrder="1"/>
    </xf>
    <xf numFmtId="0" fontId="4" fillId="12" borderId="0" xfId="0" applyFont="1" applyFill="1" applyAlignment="1">
      <alignment wrapText="1" readingOrder="1"/>
    </xf>
    <xf numFmtId="41" fontId="4" fillId="0" borderId="0" xfId="0" applyNumberFormat="1" applyFont="1" applyAlignment="1">
      <alignment wrapText="1" readingOrder="1"/>
    </xf>
    <xf numFmtId="0" fontId="5" fillId="0" borderId="0" xfId="0" applyFont="1" applyAlignment="1">
      <alignment wrapText="1" readingOrder="1"/>
    </xf>
    <xf numFmtId="0" fontId="6" fillId="0" borderId="0" xfId="0" applyFont="1" applyAlignment="1">
      <alignment wrapText="1" readingOrder="1"/>
    </xf>
    <xf numFmtId="165" fontId="6" fillId="0" borderId="0" xfId="0" applyNumberFormat="1" applyFont="1" applyAlignment="1">
      <alignment wrapText="1" readingOrder="1"/>
    </xf>
    <xf numFmtId="0" fontId="7" fillId="0" borderId="0" xfId="0" applyFont="1" applyAlignment="1">
      <alignment wrapText="1" readingOrder="1"/>
    </xf>
    <xf numFmtId="0" fontId="7" fillId="0" borderId="0" xfId="0" applyFont="1" applyAlignment="1">
      <alignment readingOrder="1"/>
    </xf>
    <xf numFmtId="0" fontId="7" fillId="0" borderId="1" xfId="0" applyFont="1" applyBorder="1" applyAlignment="1">
      <alignment horizontal="left" vertical="top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7" fillId="10" borderId="1" xfId="0" applyFont="1" applyFill="1" applyBorder="1" applyAlignment="1">
      <alignment horizontal="left" vertical="top" wrapText="1" readingOrder="1"/>
    </xf>
    <xf numFmtId="0" fontId="7" fillId="10" borderId="1" xfId="0" applyFont="1" applyFill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left" vertical="top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7" fillId="12" borderId="1" xfId="0" applyFont="1" applyFill="1" applyBorder="1" applyAlignment="1">
      <alignment horizontal="left" vertical="top" wrapText="1" readingOrder="1"/>
    </xf>
    <xf numFmtId="0" fontId="7" fillId="12" borderId="1" xfId="0" applyFont="1" applyFill="1" applyBorder="1" applyAlignment="1">
      <alignment horizontal="center" vertical="center" wrapText="1" readingOrder="1"/>
    </xf>
    <xf numFmtId="0" fontId="7" fillId="11" borderId="1" xfId="0" applyFont="1" applyFill="1" applyBorder="1" applyAlignment="1">
      <alignment horizontal="left" vertical="top" wrapText="1" readingOrder="1"/>
    </xf>
    <xf numFmtId="0" fontId="7" fillId="11" borderId="1" xfId="0" applyFont="1" applyFill="1" applyBorder="1" applyAlignment="1">
      <alignment horizontal="center" vertical="center" wrapText="1" readingOrder="1"/>
    </xf>
    <xf numFmtId="0" fontId="10" fillId="0" borderId="0" xfId="0" applyFont="1" applyAlignment="1">
      <alignment readingOrder="1"/>
    </xf>
    <xf numFmtId="41" fontId="7" fillId="0" borderId="0" xfId="0" applyNumberFormat="1" applyFont="1" applyAlignment="1">
      <alignment wrapText="1" readingOrder="1"/>
    </xf>
    <xf numFmtId="165" fontId="11" fillId="0" borderId="0" xfId="0" applyNumberFormat="1" applyFont="1" applyAlignment="1">
      <alignment wrapText="1" readingOrder="1"/>
    </xf>
    <xf numFmtId="0" fontId="11" fillId="0" borderId="0" xfId="0" applyFont="1" applyAlignment="1">
      <alignment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0" fontId="8" fillId="6" borderId="1" xfId="0" applyFont="1" applyFill="1" applyBorder="1" applyAlignment="1">
      <alignment horizontal="center" vertical="center" wrapText="1" readingOrder="1"/>
    </xf>
    <xf numFmtId="0" fontId="12" fillId="6" borderId="1" xfId="0" applyFont="1" applyFill="1" applyBorder="1" applyAlignment="1">
      <alignment horizontal="center" vertical="center" wrapText="1" readingOrder="1"/>
    </xf>
    <xf numFmtId="0" fontId="8" fillId="8" borderId="1" xfId="0" applyFont="1" applyFill="1" applyBorder="1" applyAlignment="1">
      <alignment horizontal="left" vertical="top" wrapText="1" readingOrder="1"/>
    </xf>
    <xf numFmtId="0" fontId="7" fillId="8" borderId="1" xfId="0" applyFont="1" applyFill="1" applyBorder="1" applyAlignment="1">
      <alignment horizontal="center" vertical="center" wrapText="1" readingOrder="1"/>
    </xf>
    <xf numFmtId="41" fontId="7" fillId="8" borderId="1" xfId="0" applyNumberFormat="1" applyFont="1" applyFill="1" applyBorder="1" applyAlignment="1">
      <alignment horizontal="left" vertical="top" wrapText="1" readingOrder="1"/>
    </xf>
    <xf numFmtId="165" fontId="11" fillId="8" borderId="1" xfId="0" applyNumberFormat="1" applyFont="1" applyFill="1" applyBorder="1" applyAlignment="1">
      <alignment horizontal="left" vertical="top" wrapText="1" readingOrder="1"/>
    </xf>
    <xf numFmtId="0" fontId="7" fillId="8" borderId="1" xfId="0" applyFont="1" applyFill="1" applyBorder="1" applyAlignment="1">
      <alignment horizontal="left" vertical="top" wrapText="1" readingOrder="1"/>
    </xf>
    <xf numFmtId="0" fontId="11" fillId="8" borderId="1" xfId="0" applyFont="1" applyFill="1" applyBorder="1" applyAlignment="1">
      <alignment horizontal="left" vertical="top" wrapText="1" readingOrder="1"/>
    </xf>
    <xf numFmtId="0" fontId="9" fillId="9" borderId="1" xfId="0" applyFont="1" applyFill="1" applyBorder="1" applyAlignment="1">
      <alignment horizontal="left" vertical="top" wrapText="1" readingOrder="1"/>
    </xf>
    <xf numFmtId="0" fontId="8" fillId="9" borderId="1" xfId="0" applyFont="1" applyFill="1" applyBorder="1" applyAlignment="1">
      <alignment horizontal="center" vertical="center" wrapText="1" readingOrder="1"/>
    </xf>
    <xf numFmtId="41" fontId="13" fillId="9" borderId="1" xfId="0" applyNumberFormat="1" applyFont="1" applyFill="1" applyBorder="1" applyAlignment="1">
      <alignment horizontal="left" vertical="top" wrapText="1" readingOrder="1"/>
    </xf>
    <xf numFmtId="165" fontId="12" fillId="9" borderId="1" xfId="0" applyNumberFormat="1" applyFont="1" applyFill="1" applyBorder="1" applyAlignment="1">
      <alignment horizontal="left" vertical="top" wrapText="1" readingOrder="1"/>
    </xf>
    <xf numFmtId="164" fontId="13" fillId="9" borderId="1" xfId="0" applyNumberFormat="1" applyFont="1" applyFill="1" applyBorder="1" applyAlignment="1">
      <alignment horizontal="right" vertical="center" wrapText="1" readingOrder="1"/>
    </xf>
    <xf numFmtId="41" fontId="14" fillId="0" borderId="1" xfId="0" applyNumberFormat="1" applyFont="1" applyBorder="1" applyAlignment="1">
      <alignment horizontal="left" vertical="top" wrapText="1" readingOrder="1"/>
    </xf>
    <xf numFmtId="165" fontId="11" fillId="0" borderId="1" xfId="0" applyNumberFormat="1" applyFont="1" applyBorder="1" applyAlignment="1">
      <alignment horizontal="left" vertical="top" wrapText="1" readingOrder="1"/>
    </xf>
    <xf numFmtId="43" fontId="14" fillId="0" borderId="1" xfId="0" applyNumberFormat="1" applyFont="1" applyBorder="1" applyAlignment="1">
      <alignment horizontal="right" vertical="center" wrapText="1" readingOrder="1"/>
    </xf>
    <xf numFmtId="43" fontId="11" fillId="0" borderId="1" xfId="0" applyNumberFormat="1" applyFont="1" applyBorder="1" applyAlignment="1">
      <alignment horizontal="right" vertical="center" wrapText="1" readingOrder="1"/>
    </xf>
    <xf numFmtId="0" fontId="8" fillId="4" borderId="1" xfId="0" applyFont="1" applyFill="1" applyBorder="1" applyAlignment="1">
      <alignment horizontal="left" vertical="top" wrapText="1" readingOrder="1"/>
    </xf>
    <xf numFmtId="41" fontId="13" fillId="4" borderId="1" xfId="0" applyNumberFormat="1" applyFont="1" applyFill="1" applyBorder="1" applyAlignment="1">
      <alignment horizontal="left" vertical="top" wrapText="1" readingOrder="1"/>
    </xf>
    <xf numFmtId="165" fontId="12" fillId="4" borderId="1" xfId="0" applyNumberFormat="1" applyFont="1" applyFill="1" applyBorder="1" applyAlignment="1">
      <alignment horizontal="left" vertical="top" wrapText="1" readingOrder="1"/>
    </xf>
    <xf numFmtId="0" fontId="13" fillId="4" borderId="1" xfId="0" applyFont="1" applyFill="1" applyBorder="1" applyAlignment="1">
      <alignment horizontal="left" vertical="top" wrapText="1" readingOrder="1"/>
    </xf>
    <xf numFmtId="0" fontId="12" fillId="4" borderId="1" xfId="0" applyFont="1" applyFill="1" applyBorder="1" applyAlignment="1">
      <alignment horizontal="left" vertical="top" wrapText="1" readingOrder="1"/>
    </xf>
    <xf numFmtId="41" fontId="14" fillId="10" borderId="1" xfId="0" applyNumberFormat="1" applyFont="1" applyFill="1" applyBorder="1" applyAlignment="1">
      <alignment horizontal="left" vertical="top" wrapText="1" readingOrder="1"/>
    </xf>
    <xf numFmtId="165" fontId="11" fillId="10" borderId="1" xfId="0" applyNumberFormat="1" applyFont="1" applyFill="1" applyBorder="1" applyAlignment="1">
      <alignment horizontal="left" vertical="top" wrapText="1" readingOrder="1"/>
    </xf>
    <xf numFmtId="0" fontId="14" fillId="10" borderId="1" xfId="0" applyFont="1" applyFill="1" applyBorder="1" applyAlignment="1">
      <alignment horizontal="left" vertical="top" wrapText="1" readingOrder="1"/>
    </xf>
    <xf numFmtId="0" fontId="11" fillId="10" borderId="1" xfId="0" applyFont="1" applyFill="1" applyBorder="1" applyAlignment="1">
      <alignment horizontal="left" vertical="top" wrapText="1" readingOrder="1"/>
    </xf>
    <xf numFmtId="41" fontId="13" fillId="0" borderId="1" xfId="0" applyNumberFormat="1" applyFont="1" applyBorder="1" applyAlignment="1">
      <alignment horizontal="left" vertical="top" wrapText="1" readingOrder="1"/>
    </xf>
    <xf numFmtId="165" fontId="12" fillId="0" borderId="1" xfId="0" applyNumberFormat="1" applyFont="1" applyBorder="1" applyAlignment="1">
      <alignment horizontal="left" vertical="top" wrapText="1" readingOrder="1"/>
    </xf>
    <xf numFmtId="43" fontId="13" fillId="0" borderId="1" xfId="0" applyNumberFormat="1" applyFont="1" applyBorder="1" applyAlignment="1">
      <alignment horizontal="right" vertical="center" wrapText="1" readingOrder="1"/>
    </xf>
    <xf numFmtId="43" fontId="12" fillId="0" borderId="1" xfId="0" applyNumberFormat="1" applyFont="1" applyBorder="1" applyAlignment="1">
      <alignment horizontal="right" vertical="center" wrapText="1" readingOrder="1"/>
    </xf>
    <xf numFmtId="43" fontId="13" fillId="4" borderId="1" xfId="0" applyNumberFormat="1" applyFont="1" applyFill="1" applyBorder="1" applyAlignment="1">
      <alignment horizontal="left" vertical="top" wrapText="1" readingOrder="1"/>
    </xf>
    <xf numFmtId="43" fontId="12" fillId="4" borderId="1" xfId="0" applyNumberFormat="1" applyFont="1" applyFill="1" applyBorder="1" applyAlignment="1">
      <alignment horizontal="left" vertical="top" wrapText="1" readingOrder="1"/>
    </xf>
    <xf numFmtId="41" fontId="14" fillId="12" borderId="1" xfId="0" applyNumberFormat="1" applyFont="1" applyFill="1" applyBorder="1" applyAlignment="1">
      <alignment horizontal="left" vertical="top" wrapText="1" readingOrder="1"/>
    </xf>
    <xf numFmtId="165" fontId="11" fillId="12" borderId="1" xfId="0" applyNumberFormat="1" applyFont="1" applyFill="1" applyBorder="1" applyAlignment="1">
      <alignment horizontal="left" vertical="top" wrapText="1" readingOrder="1"/>
    </xf>
    <xf numFmtId="43" fontId="14" fillId="12" borderId="1" xfId="0" applyNumberFormat="1" applyFont="1" applyFill="1" applyBorder="1" applyAlignment="1">
      <alignment horizontal="left" vertical="top" wrapText="1" readingOrder="1"/>
    </xf>
    <xf numFmtId="43" fontId="11" fillId="12" borderId="1" xfId="0" applyNumberFormat="1" applyFont="1" applyFill="1" applyBorder="1" applyAlignment="1">
      <alignment horizontal="left" vertical="top" wrapText="1" readingOrder="1"/>
    </xf>
    <xf numFmtId="43" fontId="14" fillId="0" borderId="1" xfId="0" applyNumberFormat="1" applyFont="1" applyBorder="1" applyAlignment="1">
      <alignment horizontal="left" vertical="top" wrapText="1" readingOrder="1"/>
    </xf>
    <xf numFmtId="43" fontId="11" fillId="0" borderId="1" xfId="0" applyNumberFormat="1" applyFont="1" applyBorder="1" applyAlignment="1">
      <alignment horizontal="left" vertical="top" wrapText="1" readingOrder="1"/>
    </xf>
    <xf numFmtId="41" fontId="14" fillId="0" borderId="1" xfId="0" applyNumberFormat="1" applyFont="1" applyBorder="1" applyAlignment="1">
      <alignment horizontal="right" vertical="center" wrapText="1" readingOrder="1"/>
    </xf>
    <xf numFmtId="165" fontId="11" fillId="0" borderId="1" xfId="0" applyNumberFormat="1" applyFont="1" applyBorder="1" applyAlignment="1">
      <alignment horizontal="right" vertical="center" wrapText="1" readingOrder="1"/>
    </xf>
    <xf numFmtId="43" fontId="14" fillId="10" borderId="1" xfId="0" applyNumberFormat="1" applyFont="1" applyFill="1" applyBorder="1" applyAlignment="1">
      <alignment horizontal="left" vertical="top" wrapText="1" readingOrder="1"/>
    </xf>
    <xf numFmtId="43" fontId="11" fillId="10" borderId="1" xfId="0" applyNumberFormat="1" applyFont="1" applyFill="1" applyBorder="1" applyAlignment="1">
      <alignment horizontal="left" vertical="top" wrapText="1" readingOrder="1"/>
    </xf>
    <xf numFmtId="0" fontId="14" fillId="11" borderId="1" xfId="0" applyFont="1" applyFill="1" applyBorder="1" applyAlignment="1">
      <alignment horizontal="left" vertical="top" wrapText="1" readingOrder="1"/>
    </xf>
    <xf numFmtId="0" fontId="14" fillId="11" borderId="1" xfId="0" applyFont="1" applyFill="1" applyBorder="1" applyAlignment="1">
      <alignment horizontal="center" vertical="center" wrapText="1" readingOrder="1"/>
    </xf>
    <xf numFmtId="0" fontId="14" fillId="11" borderId="1" xfId="0" quotePrefix="1" applyFont="1" applyFill="1" applyBorder="1" applyAlignment="1">
      <alignment horizontal="left" vertical="top" wrapText="1" readingOrder="1"/>
    </xf>
    <xf numFmtId="0" fontId="14" fillId="0" borderId="1" xfId="0" applyFont="1" applyBorder="1" applyAlignment="1">
      <alignment horizontal="left" vertical="top" wrapText="1" readingOrder="1"/>
    </xf>
    <xf numFmtId="0" fontId="14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top" wrapText="1" readingOrder="1"/>
    </xf>
    <xf numFmtId="41" fontId="14" fillId="0" borderId="1" xfId="0" applyNumberFormat="1" applyFont="1" applyBorder="1" applyAlignment="1">
      <alignment horizontal="right" vertical="top" wrapText="1" readingOrder="1"/>
    </xf>
    <xf numFmtId="165" fontId="11" fillId="0" borderId="1" xfId="0" applyNumberFormat="1" applyFont="1" applyBorder="1" applyAlignment="1">
      <alignment horizontal="right" vertical="top" wrapText="1" readingOrder="1"/>
    </xf>
    <xf numFmtId="0" fontId="8" fillId="0" borderId="1" xfId="0" applyFont="1" applyBorder="1" applyAlignment="1">
      <alignment horizontal="left" vertical="top" wrapText="1" readingOrder="1"/>
    </xf>
    <xf numFmtId="0" fontId="7" fillId="11" borderId="1" xfId="0" quotePrefix="1" applyFont="1" applyFill="1" applyBorder="1" applyAlignment="1">
      <alignment horizontal="left" vertical="top" wrapText="1" readingOrder="1"/>
    </xf>
    <xf numFmtId="0" fontId="7" fillId="0" borderId="1" xfId="0" quotePrefix="1" applyFont="1" applyBorder="1" applyAlignment="1">
      <alignment horizontal="left" vertical="top" wrapText="1" readingOrder="1"/>
    </xf>
    <xf numFmtId="0" fontId="8" fillId="11" borderId="1" xfId="0" quotePrefix="1" applyFont="1" applyFill="1" applyBorder="1" applyAlignment="1">
      <alignment horizontal="left" vertical="top" wrapText="1" readingOrder="1"/>
    </xf>
    <xf numFmtId="0" fontId="8" fillId="0" borderId="1" xfId="0" quotePrefix="1" applyFont="1" applyBorder="1" applyAlignment="1">
      <alignment horizontal="left" vertical="top" wrapText="1" readingOrder="1"/>
    </xf>
    <xf numFmtId="0" fontId="8" fillId="11" borderId="1" xfId="0" applyFont="1" applyFill="1" applyBorder="1" applyAlignment="1">
      <alignment horizontal="left" vertical="top" wrapText="1" readingOrder="1"/>
    </xf>
    <xf numFmtId="165" fontId="15" fillId="0" borderId="0" xfId="0" applyNumberFormat="1" applyFont="1" applyAlignment="1">
      <alignment wrapText="1" readingOrder="1"/>
    </xf>
    <xf numFmtId="165" fontId="15" fillId="8" borderId="1" xfId="0" applyNumberFormat="1" applyFont="1" applyFill="1" applyBorder="1" applyAlignment="1">
      <alignment horizontal="left" vertical="top" wrapText="1" readingOrder="1"/>
    </xf>
    <xf numFmtId="165" fontId="16" fillId="9" borderId="1" xfId="0" applyNumberFormat="1" applyFont="1" applyFill="1" applyBorder="1" applyAlignment="1">
      <alignment horizontal="left" vertical="top" wrapText="1" readingOrder="1"/>
    </xf>
    <xf numFmtId="165" fontId="15" fillId="0" borderId="1" xfId="0" applyNumberFormat="1" applyFont="1" applyBorder="1" applyAlignment="1">
      <alignment horizontal="left" vertical="top" wrapText="1" readingOrder="1"/>
    </xf>
    <xf numFmtId="165" fontId="16" fillId="4" borderId="1" xfId="0" applyNumberFormat="1" applyFont="1" applyFill="1" applyBorder="1" applyAlignment="1">
      <alignment horizontal="left" vertical="top" wrapText="1" readingOrder="1"/>
    </xf>
    <xf numFmtId="165" fontId="15" fillId="10" borderId="1" xfId="0" applyNumberFormat="1" applyFont="1" applyFill="1" applyBorder="1" applyAlignment="1">
      <alignment horizontal="left" vertical="top" wrapText="1" readingOrder="1"/>
    </xf>
    <xf numFmtId="165" fontId="16" fillId="0" borderId="1" xfId="0" applyNumberFormat="1" applyFont="1" applyBorder="1" applyAlignment="1">
      <alignment horizontal="left" vertical="top" wrapText="1" readingOrder="1"/>
    </xf>
    <xf numFmtId="165" fontId="15" fillId="12" borderId="1" xfId="0" applyNumberFormat="1" applyFont="1" applyFill="1" applyBorder="1" applyAlignment="1">
      <alignment horizontal="left" vertical="top" wrapText="1" readingOrder="1"/>
    </xf>
    <xf numFmtId="165" fontId="15" fillId="0" borderId="1" xfId="0" applyNumberFormat="1" applyFont="1" applyBorder="1" applyAlignment="1">
      <alignment horizontal="right" vertical="center" wrapText="1" readingOrder="1"/>
    </xf>
    <xf numFmtId="165" fontId="17" fillId="0" borderId="0" xfId="0" applyNumberFormat="1" applyFont="1" applyAlignment="1">
      <alignment wrapText="1" readingOrder="1"/>
    </xf>
    <xf numFmtId="165" fontId="13" fillId="0" borderId="1" xfId="0" applyNumberFormat="1" applyFont="1" applyBorder="1" applyAlignment="1">
      <alignment horizontal="left" vertical="top" wrapText="1" readingOrder="1"/>
    </xf>
    <xf numFmtId="165" fontId="14" fillId="0" borderId="1" xfId="0" applyNumberFormat="1" applyFont="1" applyBorder="1" applyAlignment="1">
      <alignment horizontal="left" vertical="top" wrapText="1" readingOrder="1"/>
    </xf>
    <xf numFmtId="0" fontId="11" fillId="8" borderId="2" xfId="0" applyFont="1" applyFill="1" applyBorder="1" applyAlignment="1">
      <alignment horizontal="left" vertical="top" wrapText="1" readingOrder="1"/>
    </xf>
    <xf numFmtId="164" fontId="13" fillId="9" borderId="2" xfId="0" applyNumberFormat="1" applyFont="1" applyFill="1" applyBorder="1" applyAlignment="1">
      <alignment horizontal="right" vertical="center" wrapText="1" readingOrder="1"/>
    </xf>
    <xf numFmtId="43" fontId="14" fillId="0" borderId="2" xfId="0" applyNumberFormat="1" applyFont="1" applyBorder="1" applyAlignment="1">
      <alignment horizontal="right" vertical="center" wrapText="1" readingOrder="1"/>
    </xf>
    <xf numFmtId="0" fontId="12" fillId="4" borderId="2" xfId="0" applyFont="1" applyFill="1" applyBorder="1" applyAlignment="1">
      <alignment horizontal="left" vertical="top" wrapText="1" readingOrder="1"/>
    </xf>
    <xf numFmtId="0" fontId="11" fillId="10" borderId="2" xfId="0" applyFont="1" applyFill="1" applyBorder="1" applyAlignment="1">
      <alignment horizontal="left" vertical="top" wrapText="1" readingOrder="1"/>
    </xf>
    <xf numFmtId="43" fontId="12" fillId="0" borderId="2" xfId="0" applyNumberFormat="1" applyFont="1" applyBorder="1" applyAlignment="1">
      <alignment horizontal="right" vertical="center" wrapText="1" readingOrder="1"/>
    </xf>
    <xf numFmtId="43" fontId="11" fillId="0" borderId="2" xfId="0" applyNumberFormat="1" applyFont="1" applyBorder="1" applyAlignment="1">
      <alignment horizontal="right" vertical="center" wrapText="1" readingOrder="1"/>
    </xf>
    <xf numFmtId="43" fontId="12" fillId="4" borderId="2" xfId="0" applyNumberFormat="1" applyFont="1" applyFill="1" applyBorder="1" applyAlignment="1">
      <alignment horizontal="left" vertical="top" wrapText="1" readingOrder="1"/>
    </xf>
    <xf numFmtId="43" fontId="11" fillId="12" borderId="2" xfId="0" applyNumberFormat="1" applyFont="1" applyFill="1" applyBorder="1" applyAlignment="1">
      <alignment horizontal="left" vertical="top" wrapText="1" readingOrder="1"/>
    </xf>
    <xf numFmtId="43" fontId="13" fillId="0" borderId="2" xfId="0" applyNumberFormat="1" applyFont="1" applyBorder="1" applyAlignment="1">
      <alignment horizontal="right" vertical="center" wrapText="1" readingOrder="1"/>
    </xf>
    <xf numFmtId="43" fontId="11" fillId="0" borderId="2" xfId="0" applyNumberFormat="1" applyFont="1" applyBorder="1" applyAlignment="1">
      <alignment horizontal="left" vertical="top" wrapText="1" readingOrder="1"/>
    </xf>
    <xf numFmtId="43" fontId="11" fillId="10" borderId="2" xfId="0" applyNumberFormat="1" applyFont="1" applyFill="1" applyBorder="1" applyAlignment="1">
      <alignment horizontal="left" vertical="top" wrapText="1" readingOrder="1"/>
    </xf>
    <xf numFmtId="43" fontId="14" fillId="0" borderId="2" xfId="0" applyNumberFormat="1" applyFont="1" applyBorder="1" applyAlignment="1">
      <alignment horizontal="left" vertical="top" wrapText="1" readingOrder="1"/>
    </xf>
    <xf numFmtId="43" fontId="18" fillId="0" borderId="1" xfId="0" applyNumberFormat="1" applyFont="1" applyBorder="1" applyAlignment="1">
      <alignment horizontal="right" vertical="center" wrapText="1" readingOrder="1"/>
    </xf>
    <xf numFmtId="43" fontId="19" fillId="0" borderId="1" xfId="0" applyNumberFormat="1" applyFont="1" applyBorder="1" applyAlignment="1">
      <alignment horizontal="right" vertical="center" wrapText="1" readingOrder="1"/>
    </xf>
    <xf numFmtId="43" fontId="19" fillId="0" borderId="2" xfId="0" applyNumberFormat="1" applyFont="1" applyBorder="1" applyAlignment="1">
      <alignment horizontal="right" vertical="center" wrapText="1" readingOrder="1"/>
    </xf>
    <xf numFmtId="43" fontId="18" fillId="0" borderId="2" xfId="0" applyNumberFormat="1" applyFont="1" applyBorder="1" applyAlignment="1">
      <alignment horizontal="right" vertical="center" wrapText="1" readingOrder="1"/>
    </xf>
    <xf numFmtId="0" fontId="15" fillId="0" borderId="1" xfId="0" applyFont="1" applyBorder="1" applyAlignment="1">
      <alignment horizontal="left" vertical="top" wrapText="1" readingOrder="1"/>
    </xf>
    <xf numFmtId="166" fontId="4" fillId="0" borderId="0" xfId="0" applyNumberFormat="1" applyFont="1" applyAlignment="1">
      <alignment wrapText="1" readingOrder="1"/>
    </xf>
    <xf numFmtId="0" fontId="15" fillId="0" borderId="0" xfId="0" applyFont="1" applyAlignment="1">
      <alignment wrapText="1" readingOrder="1"/>
    </xf>
    <xf numFmtId="0" fontId="16" fillId="6" borderId="1" xfId="0" applyFont="1" applyFill="1" applyBorder="1" applyAlignment="1">
      <alignment horizontal="center" vertical="center" wrapText="1" readingOrder="1"/>
    </xf>
    <xf numFmtId="0" fontId="15" fillId="8" borderId="1" xfId="0" applyFont="1" applyFill="1" applyBorder="1" applyAlignment="1">
      <alignment horizontal="left" vertical="top" wrapText="1" readingOrder="1"/>
    </xf>
    <xf numFmtId="164" fontId="16" fillId="9" borderId="1" xfId="0" applyNumberFormat="1" applyFont="1" applyFill="1" applyBorder="1" applyAlignment="1">
      <alignment horizontal="right" vertical="center" wrapText="1" readingOrder="1"/>
    </xf>
    <xf numFmtId="43" fontId="15" fillId="0" borderId="1" xfId="0" applyNumberFormat="1" applyFont="1" applyBorder="1" applyAlignment="1">
      <alignment horizontal="right" vertical="center" wrapText="1" readingOrder="1"/>
    </xf>
    <xf numFmtId="0" fontId="16" fillId="4" borderId="1" xfId="0" applyFont="1" applyFill="1" applyBorder="1" applyAlignment="1">
      <alignment horizontal="left" vertical="top" wrapText="1" readingOrder="1"/>
    </xf>
    <xf numFmtId="0" fontId="15" fillId="10" borderId="1" xfId="0" applyFont="1" applyFill="1" applyBorder="1" applyAlignment="1">
      <alignment horizontal="left" vertical="top" wrapText="1" readingOrder="1"/>
    </xf>
    <xf numFmtId="43" fontId="16" fillId="4" borderId="1" xfId="0" applyNumberFormat="1" applyFont="1" applyFill="1" applyBorder="1" applyAlignment="1">
      <alignment horizontal="left" vertical="top" wrapText="1" readingOrder="1"/>
    </xf>
    <xf numFmtId="43" fontId="15" fillId="12" borderId="1" xfId="0" applyNumberFormat="1" applyFont="1" applyFill="1" applyBorder="1" applyAlignment="1">
      <alignment horizontal="left" vertical="top" wrapText="1" readingOrder="1"/>
    </xf>
    <xf numFmtId="43" fontId="15" fillId="0" borderId="1" xfId="0" applyNumberFormat="1" applyFont="1" applyBorder="1" applyAlignment="1">
      <alignment horizontal="left" vertical="top" wrapText="1" readingOrder="1"/>
    </xf>
    <xf numFmtId="43" fontId="15" fillId="10" borderId="1" xfId="0" applyNumberFormat="1" applyFont="1" applyFill="1" applyBorder="1" applyAlignment="1">
      <alignment horizontal="left" vertical="top" wrapText="1" readingOrder="1"/>
    </xf>
    <xf numFmtId="43" fontId="16" fillId="0" borderId="1" xfId="0" applyNumberFormat="1" applyFont="1" applyBorder="1" applyAlignment="1">
      <alignment horizontal="right" vertical="center" wrapText="1" readingOrder="1"/>
    </xf>
    <xf numFmtId="0" fontId="17" fillId="0" borderId="0" xfId="0" applyFont="1" applyAlignment="1">
      <alignment wrapText="1" readingOrder="1"/>
    </xf>
    <xf numFmtId="0" fontId="8" fillId="5" borderId="2" xfId="0" applyFont="1" applyFill="1" applyBorder="1" applyAlignment="1">
      <alignment horizontal="center" vertical="center" wrapText="1" readingOrder="1"/>
    </xf>
    <xf numFmtId="0" fontId="16" fillId="5" borderId="3" xfId="0" applyFont="1" applyFill="1" applyBorder="1" applyAlignment="1">
      <alignment horizontal="center" vertical="center" wrapText="1" readingOrder="1"/>
    </xf>
    <xf numFmtId="0" fontId="8" fillId="5" borderId="3" xfId="0" applyFont="1" applyFill="1" applyBorder="1" applyAlignment="1">
      <alignment horizontal="center" vertical="center" wrapText="1" readingOrder="1"/>
    </xf>
    <xf numFmtId="0" fontId="8" fillId="5" borderId="4" xfId="0" applyFont="1" applyFill="1" applyBorder="1" applyAlignment="1">
      <alignment horizontal="center" vertical="center" wrapText="1" readingOrder="1"/>
    </xf>
    <xf numFmtId="0" fontId="8" fillId="4" borderId="2" xfId="0" applyFont="1" applyFill="1" applyBorder="1" applyAlignment="1">
      <alignment horizontal="center" vertical="center" wrapText="1" readingOrder="1"/>
    </xf>
    <xf numFmtId="0" fontId="16" fillId="4" borderId="3" xfId="0" applyFont="1" applyFill="1" applyBorder="1" applyAlignment="1">
      <alignment horizontal="center" vertical="center" wrapText="1" readingOrder="1"/>
    </xf>
    <xf numFmtId="0" fontId="8" fillId="4" borderId="3" xfId="0" applyFont="1" applyFill="1" applyBorder="1" applyAlignment="1">
      <alignment horizontal="center" vertical="center" wrapText="1" readingOrder="1"/>
    </xf>
    <xf numFmtId="0" fontId="8" fillId="4" borderId="4" xfId="0" applyFont="1" applyFill="1" applyBorder="1" applyAlignment="1">
      <alignment horizontal="center" vertical="center" wrapText="1" readingOrder="1"/>
    </xf>
    <xf numFmtId="0" fontId="16" fillId="7" borderId="2" xfId="0" applyFont="1" applyFill="1" applyBorder="1" applyAlignment="1">
      <alignment horizontal="center" vertical="center" wrapText="1" readingOrder="1"/>
    </xf>
    <xf numFmtId="0" fontId="16" fillId="7" borderId="3" xfId="0" applyFont="1" applyFill="1" applyBorder="1" applyAlignment="1">
      <alignment horizontal="center" vertical="center" wrapText="1" readingOrder="1"/>
    </xf>
    <xf numFmtId="0" fontId="16" fillId="7" borderId="4" xfId="0" applyFont="1" applyFill="1" applyBorder="1" applyAlignment="1">
      <alignment horizontal="center" vertical="center" wrapText="1" readingOrder="1"/>
    </xf>
    <xf numFmtId="0" fontId="8" fillId="7" borderId="2" xfId="0" applyFont="1" applyFill="1" applyBorder="1" applyAlignment="1">
      <alignment horizontal="center" vertical="center" wrapText="1" readingOrder="1"/>
    </xf>
    <xf numFmtId="0" fontId="8" fillId="7" borderId="3" xfId="0" applyFont="1" applyFill="1" applyBorder="1" applyAlignment="1">
      <alignment horizontal="center" vertical="center" wrapText="1" readingOrder="1"/>
    </xf>
    <xf numFmtId="0" fontId="8" fillId="7" borderId="4" xfId="0" applyFont="1" applyFill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41" fontId="8" fillId="3" borderId="1" xfId="0" applyNumberFormat="1" applyFont="1" applyFill="1" applyBorder="1" applyAlignment="1">
      <alignment horizontal="center" vertical="center" wrapText="1" readingOrder="1"/>
    </xf>
    <xf numFmtId="165" fontId="16" fillId="3" borderId="1" xfId="0" applyNumberFormat="1" applyFont="1" applyFill="1" applyBorder="1" applyAlignment="1">
      <alignment horizontal="center" vertical="center" wrapText="1" readingOrder="1"/>
    </xf>
    <xf numFmtId="165" fontId="12" fillId="3" borderId="1" xfId="0" applyNumberFormat="1" applyFont="1" applyFill="1" applyBorder="1" applyAlignment="1">
      <alignment horizontal="center" vertical="center" wrapText="1" readingOrder="1"/>
    </xf>
    <xf numFmtId="0" fontId="16" fillId="6" borderId="2" xfId="0" applyFont="1" applyFill="1" applyBorder="1" applyAlignment="1">
      <alignment horizontal="center" vertical="center" wrapText="1" readingOrder="1"/>
    </xf>
    <xf numFmtId="0" fontId="16" fillId="6" borderId="4" xfId="0" applyFont="1" applyFill="1" applyBorder="1" applyAlignment="1">
      <alignment horizontal="center" vertical="center" wrapText="1" readingOrder="1"/>
    </xf>
    <xf numFmtId="0" fontId="8" fillId="6" borderId="2" xfId="0" applyFont="1" applyFill="1" applyBorder="1" applyAlignment="1">
      <alignment horizontal="center" vertical="center" wrapText="1" readingOrder="1"/>
    </xf>
    <xf numFmtId="165" fontId="11" fillId="0" borderId="1" xfId="0" applyNumberFormat="1" applyFont="1" applyFill="1" applyBorder="1" applyAlignment="1">
      <alignment horizontal="right" vertical="center" wrapText="1" readingOrder="1"/>
    </xf>
    <xf numFmtId="0" fontId="16" fillId="7" borderId="1" xfId="0" applyFont="1" applyFill="1" applyBorder="1" applyAlignment="1">
      <alignment horizontal="center" vertical="center" wrapText="1" readingOrder="1"/>
    </xf>
    <xf numFmtId="43" fontId="15" fillId="0" borderId="1" xfId="0" applyNumberFormat="1" applyFont="1" applyFill="1" applyBorder="1" applyAlignment="1">
      <alignment horizontal="right" vertical="center" wrapText="1" readingOrder="1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yperlink" xfId="6" xr:uid="{00000000-0005-0000-0000-000006000000}"/>
    <cellStyle name="Normal" xfId="0" builtinId="0"/>
    <cellStyle name="Percen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2"/>
  <sheetViews>
    <sheetView showGridLines="0" tabSelected="1" view="pageBreakPreview" zoomScale="55" zoomScaleNormal="55" zoomScaleSheetLayoutView="55" workbookViewId="0">
      <pane xSplit="1" ySplit="6" topLeftCell="B122" activePane="bottomRight" state="frozen"/>
      <selection pane="topRight" activeCell="B1" sqref="B1"/>
      <selection pane="bottomLeft" activeCell="A7" sqref="A7"/>
      <selection pane="bottomRight" activeCell="M130" sqref="M130"/>
    </sheetView>
  </sheetViews>
  <sheetFormatPr defaultColWidth="8.75" defaultRowHeight="21"/>
  <cols>
    <col min="1" max="1" width="62.75" style="1" customWidth="1"/>
    <col min="2" max="2" width="10.875" style="1" customWidth="1"/>
    <col min="3" max="3" width="17" style="4" bestFit="1" customWidth="1"/>
    <col min="4" max="4" width="21.75" style="90" bestFit="1" customWidth="1"/>
    <col min="5" max="5" width="12.625" style="7" bestFit="1" customWidth="1"/>
    <col min="6" max="6" width="24.25" style="1" customWidth="1"/>
    <col min="7" max="7" width="24.375" style="124" customWidth="1"/>
    <col min="8" max="8" width="24.25" style="124" customWidth="1"/>
    <col min="9" max="9" width="12.625" style="124" bestFit="1" customWidth="1"/>
    <col min="10" max="10" width="14" style="124" bestFit="1" customWidth="1"/>
    <col min="11" max="11" width="24.875" style="124" bestFit="1" customWidth="1"/>
    <col min="12" max="12" width="23.25" style="124" customWidth="1"/>
    <col min="13" max="13" width="24.875" style="124" bestFit="1" customWidth="1"/>
    <col min="14" max="14" width="11.125" style="6" bestFit="1" customWidth="1"/>
    <col min="15" max="15" width="11.5" style="6" bestFit="1" customWidth="1"/>
    <col min="16" max="16" width="9.5" style="1" customWidth="1"/>
    <col min="17" max="20" width="8.75" style="1"/>
    <col min="21" max="21" width="17.25" style="1" customWidth="1"/>
    <col min="22" max="16384" width="8.75" style="1"/>
  </cols>
  <sheetData>
    <row r="1" spans="1:21" ht="27.75">
      <c r="A1" s="20" t="s">
        <v>173</v>
      </c>
      <c r="B1" s="8"/>
      <c r="C1" s="21"/>
      <c r="D1" s="81"/>
      <c r="E1" s="22"/>
      <c r="F1" s="8"/>
      <c r="G1" s="112"/>
      <c r="H1" s="112"/>
      <c r="I1" s="112"/>
      <c r="J1" s="112"/>
      <c r="K1" s="112"/>
      <c r="L1" s="112"/>
      <c r="M1" s="112"/>
      <c r="N1" s="23"/>
      <c r="O1" s="23"/>
    </row>
    <row r="2" spans="1:21" ht="25.5">
      <c r="A2" s="9" t="s">
        <v>184</v>
      </c>
      <c r="B2" s="8"/>
      <c r="C2" s="21"/>
      <c r="D2" s="81"/>
      <c r="E2" s="22"/>
      <c r="F2" s="8"/>
      <c r="G2" s="112"/>
      <c r="H2" s="112"/>
      <c r="I2" s="112"/>
      <c r="J2" s="112"/>
      <c r="K2" s="112"/>
      <c r="L2" s="112"/>
      <c r="M2" s="112"/>
      <c r="N2" s="23"/>
      <c r="O2" s="23"/>
    </row>
    <row r="3" spans="1:21" ht="21" customHeight="1">
      <c r="A3" s="139" t="s">
        <v>0</v>
      </c>
      <c r="B3" s="139" t="s">
        <v>1</v>
      </c>
      <c r="C3" s="140" t="s">
        <v>2</v>
      </c>
      <c r="D3" s="140"/>
      <c r="E3" s="140"/>
      <c r="F3" s="129" t="s">
        <v>3</v>
      </c>
      <c r="G3" s="130"/>
      <c r="H3" s="131"/>
      <c r="I3" s="131"/>
      <c r="J3" s="132"/>
      <c r="K3" s="125" t="s">
        <v>4</v>
      </c>
      <c r="L3" s="126"/>
      <c r="M3" s="127"/>
      <c r="N3" s="127"/>
      <c r="O3" s="128"/>
    </row>
    <row r="4" spans="1:21" ht="25.5" customHeight="1">
      <c r="A4" s="139"/>
      <c r="B4" s="139"/>
      <c r="C4" s="140" t="s">
        <v>5</v>
      </c>
      <c r="D4" s="141" t="s">
        <v>6</v>
      </c>
      <c r="E4" s="142" t="s">
        <v>7</v>
      </c>
      <c r="F4" s="145" t="s">
        <v>144</v>
      </c>
      <c r="G4" s="144"/>
      <c r="H4" s="133" t="s">
        <v>9</v>
      </c>
      <c r="I4" s="134"/>
      <c r="J4" s="135"/>
      <c r="K4" s="143" t="s">
        <v>143</v>
      </c>
      <c r="L4" s="144"/>
      <c r="M4" s="136" t="s">
        <v>8</v>
      </c>
      <c r="N4" s="137"/>
      <c r="O4" s="138"/>
    </row>
    <row r="5" spans="1:21" ht="51">
      <c r="A5" s="139"/>
      <c r="B5" s="139"/>
      <c r="C5" s="140"/>
      <c r="D5" s="141"/>
      <c r="E5" s="142"/>
      <c r="F5" s="25" t="s">
        <v>10</v>
      </c>
      <c r="G5" s="113" t="s">
        <v>181</v>
      </c>
      <c r="H5" s="147" t="s">
        <v>11</v>
      </c>
      <c r="I5" s="113" t="s">
        <v>179</v>
      </c>
      <c r="J5" s="113" t="s">
        <v>180</v>
      </c>
      <c r="K5" s="113" t="s">
        <v>10</v>
      </c>
      <c r="L5" s="113" t="s">
        <v>181</v>
      </c>
      <c r="M5" s="147" t="s">
        <v>11</v>
      </c>
      <c r="N5" s="26" t="s">
        <v>179</v>
      </c>
      <c r="O5" s="26" t="s">
        <v>180</v>
      </c>
    </row>
    <row r="6" spans="1:21" ht="25.5">
      <c r="A6" s="27" t="s">
        <v>12</v>
      </c>
      <c r="B6" s="28" t="s">
        <v>13</v>
      </c>
      <c r="C6" s="29" t="s">
        <v>13</v>
      </c>
      <c r="D6" s="82" t="s">
        <v>13</v>
      </c>
      <c r="E6" s="30" t="s">
        <v>13</v>
      </c>
      <c r="F6" s="31" t="s">
        <v>13</v>
      </c>
      <c r="G6" s="114"/>
      <c r="H6" s="114" t="s">
        <v>13</v>
      </c>
      <c r="I6" s="114" t="s">
        <v>13</v>
      </c>
      <c r="J6" s="114"/>
      <c r="K6" s="114" t="s">
        <v>13</v>
      </c>
      <c r="L6" s="114"/>
      <c r="M6" s="114" t="s">
        <v>13</v>
      </c>
      <c r="N6" s="93" t="s">
        <v>13</v>
      </c>
      <c r="O6" s="32"/>
    </row>
    <row r="7" spans="1:21" s="2" customFormat="1" ht="25.5">
      <c r="A7" s="33" t="s">
        <v>14</v>
      </c>
      <c r="B7" s="34" t="s">
        <v>13</v>
      </c>
      <c r="C7" s="35" t="s">
        <v>13</v>
      </c>
      <c r="D7" s="83" t="s">
        <v>13</v>
      </c>
      <c r="E7" s="36" t="s">
        <v>13</v>
      </c>
      <c r="F7" s="37">
        <v>1605070200</v>
      </c>
      <c r="G7" s="115">
        <f>G8+G9+G10</f>
        <v>1585362237.6400001</v>
      </c>
      <c r="H7" s="115">
        <f>H8+H9+H10</f>
        <v>1664190084.1600001</v>
      </c>
      <c r="I7" s="115">
        <f>H7/F7*100</f>
        <v>103.68332077687319</v>
      </c>
      <c r="J7" s="115">
        <f>H7/G7*100</f>
        <v>104.97222935228636</v>
      </c>
      <c r="K7" s="115">
        <f>K8+K9+K10</f>
        <v>291414377</v>
      </c>
      <c r="L7" s="115">
        <f>L8+L9+L10</f>
        <v>291414377</v>
      </c>
      <c r="M7" s="115">
        <f>M8+M9+M10</f>
        <v>250054871.40000001</v>
      </c>
      <c r="N7" s="94">
        <f t="shared" ref="N7:N10" si="0">M7/K7*100</f>
        <v>85.807321510427741</v>
      </c>
      <c r="O7" s="37">
        <f>M7/L7*100</f>
        <v>85.807321510427741</v>
      </c>
    </row>
    <row r="8" spans="1:21" ht="25.5">
      <c r="A8" s="10" t="s">
        <v>15</v>
      </c>
      <c r="B8" s="11" t="s">
        <v>11</v>
      </c>
      <c r="C8" s="38" t="s">
        <v>13</v>
      </c>
      <c r="D8" s="84" t="s">
        <v>13</v>
      </c>
      <c r="E8" s="39" t="s">
        <v>13</v>
      </c>
      <c r="F8" s="40">
        <v>807197600</v>
      </c>
      <c r="G8" s="116">
        <f>G14</f>
        <v>807197600</v>
      </c>
      <c r="H8" s="116">
        <f>H14</f>
        <v>895707297.88999999</v>
      </c>
      <c r="I8" s="116">
        <f t="shared" ref="I8:I10" si="1">H8/F8*100</f>
        <v>110.96505959507313</v>
      </c>
      <c r="J8" s="116">
        <f>H8/G8*100</f>
        <v>110.96505959507313</v>
      </c>
      <c r="K8" s="116">
        <v>0</v>
      </c>
      <c r="L8" s="116">
        <v>0</v>
      </c>
      <c r="M8" s="116">
        <v>0</v>
      </c>
      <c r="N8" s="95">
        <v>0</v>
      </c>
      <c r="O8" s="40">
        <v>0</v>
      </c>
    </row>
    <row r="9" spans="1:21" ht="25.5">
      <c r="A9" s="10" t="s">
        <v>16</v>
      </c>
      <c r="B9" s="11" t="s">
        <v>11</v>
      </c>
      <c r="C9" s="38" t="s">
        <v>13</v>
      </c>
      <c r="D9" s="84" t="s">
        <v>13</v>
      </c>
      <c r="E9" s="39"/>
      <c r="F9" s="40">
        <v>389842200</v>
      </c>
      <c r="G9" s="116">
        <f>G17+G21+G29+G38+G47+G56+G63+G80+G68+G89+G95+G102+G113+G120+G127+G153+G194+G204+G214+G221+G226+G232+G239+G249+G265</f>
        <v>396899385.95999998</v>
      </c>
      <c r="H9" s="116">
        <f>H17+H21+H29+H38+H47+H56+H63+H80+H68+H89+H95+H102+H113+H120+H127+H153+H194+H204+H214+H221+H226+H232+H239+H249+H265</f>
        <v>387217534.59000009</v>
      </c>
      <c r="I9" s="116">
        <f t="shared" si="1"/>
        <v>99.326736456443172</v>
      </c>
      <c r="J9" s="116">
        <f t="shared" ref="J9:J10" si="2">H9/G9*100</f>
        <v>97.56062828200605</v>
      </c>
      <c r="K9" s="116">
        <f>K17+K21+K29+K38+K47+K56+K63+K80+K68+K89+K95+K102+K107+K113+K120+K127+K153+K162+K172+K183+K194+K204+K214+K221+K226+K232+K239+K249+K265</f>
        <v>284464377</v>
      </c>
      <c r="L9" s="116">
        <f>L17+L21+L29+L38+L47+L56+L63+L80+L68+L89+L95+L102+L107+L113+L120+L127+L153+L162+L172+L183+L194+L204+L214+L221+L226+L232+L239+L249+L265</f>
        <v>284464377</v>
      </c>
      <c r="M9" s="116">
        <f>M17+M21+M29+M38+M47+M56+M63+M80+M68+M89+M95+M102+M107+M113+M120+M127+M153+M162+M172+M183+M194+M204+M214+M221+M226+M232+M239+M249+M265</f>
        <v>250054871.40000001</v>
      </c>
      <c r="N9" s="95">
        <f>M9/K9*100</f>
        <v>87.903755836534842</v>
      </c>
      <c r="O9" s="40">
        <f>M9/L9*100</f>
        <v>87.903755836534842</v>
      </c>
      <c r="U9" s="111"/>
    </row>
    <row r="10" spans="1:21" ht="25.5">
      <c r="A10" s="10" t="s">
        <v>17</v>
      </c>
      <c r="B10" s="11" t="s">
        <v>11</v>
      </c>
      <c r="C10" s="38" t="s">
        <v>13</v>
      </c>
      <c r="D10" s="84" t="s">
        <v>13</v>
      </c>
      <c r="E10" s="39" t="s">
        <v>13</v>
      </c>
      <c r="F10" s="40">
        <v>408030400</v>
      </c>
      <c r="G10" s="116">
        <f>G39+G57+G64+G81+G114+G121+G128+G154+G195+G240+G258+G266</f>
        <v>381265251.68000001</v>
      </c>
      <c r="H10" s="116">
        <f>H39+H57+H64+H81+H114+H121+H128+H154+H195+H240+H258+H266</f>
        <v>381265251.68000001</v>
      </c>
      <c r="I10" s="116">
        <f t="shared" si="1"/>
        <v>93.440403381708819</v>
      </c>
      <c r="J10" s="116">
        <f t="shared" si="2"/>
        <v>100</v>
      </c>
      <c r="K10" s="116">
        <f>K195</f>
        <v>6950000</v>
      </c>
      <c r="L10" s="116">
        <f>L195</f>
        <v>6950000</v>
      </c>
      <c r="M10" s="116">
        <f>M195</f>
        <v>0</v>
      </c>
      <c r="N10" s="95">
        <f t="shared" si="0"/>
        <v>0</v>
      </c>
      <c r="O10" s="40">
        <v>0</v>
      </c>
    </row>
    <row r="11" spans="1:21" s="2" customFormat="1" ht="25.5">
      <c r="A11" s="42" t="s">
        <v>25</v>
      </c>
      <c r="B11" s="24" t="s">
        <v>13</v>
      </c>
      <c r="C11" s="43" t="s">
        <v>13</v>
      </c>
      <c r="D11" s="85" t="s">
        <v>13</v>
      </c>
      <c r="E11" s="44" t="s">
        <v>13</v>
      </c>
      <c r="F11" s="45" t="s">
        <v>13</v>
      </c>
      <c r="G11" s="117"/>
      <c r="H11" s="117" t="s">
        <v>13</v>
      </c>
      <c r="I11" s="117" t="s">
        <v>13</v>
      </c>
      <c r="J11" s="117"/>
      <c r="K11" s="117" t="s">
        <v>13</v>
      </c>
      <c r="L11" s="117"/>
      <c r="M11" s="117" t="s">
        <v>13</v>
      </c>
      <c r="N11" s="96" t="s">
        <v>13</v>
      </c>
      <c r="O11" s="46"/>
    </row>
    <row r="12" spans="1:21" ht="25.5">
      <c r="A12" s="12" t="s">
        <v>26</v>
      </c>
      <c r="B12" s="13" t="s">
        <v>13</v>
      </c>
      <c r="C12" s="47" t="s">
        <v>13</v>
      </c>
      <c r="D12" s="86" t="s">
        <v>13</v>
      </c>
      <c r="E12" s="48" t="s">
        <v>13</v>
      </c>
      <c r="F12" s="49" t="s">
        <v>13</v>
      </c>
      <c r="G12" s="118"/>
      <c r="H12" s="118" t="s">
        <v>13</v>
      </c>
      <c r="I12" s="118"/>
      <c r="J12" s="118"/>
      <c r="K12" s="118" t="s">
        <v>13</v>
      </c>
      <c r="L12" s="118"/>
      <c r="M12" s="118" t="s">
        <v>13</v>
      </c>
      <c r="N12" s="97"/>
      <c r="O12" s="50"/>
    </row>
    <row r="13" spans="1:21" s="2" customFormat="1" ht="25.5">
      <c r="A13" s="14" t="s">
        <v>14</v>
      </c>
      <c r="B13" s="15" t="s">
        <v>13</v>
      </c>
      <c r="C13" s="51" t="s">
        <v>13</v>
      </c>
      <c r="D13" s="87" t="s">
        <v>13</v>
      </c>
      <c r="E13" s="52" t="s">
        <v>13</v>
      </c>
      <c r="F13" s="106">
        <v>807197600</v>
      </c>
      <c r="G13" s="107">
        <f>G14</f>
        <v>807197600</v>
      </c>
      <c r="H13" s="107">
        <f>H14</f>
        <v>895707297.88999999</v>
      </c>
      <c r="I13" s="107">
        <f>H13/F13*100</f>
        <v>110.96505959507313</v>
      </c>
      <c r="J13" s="107">
        <f t="shared" ref="J13:J14" si="3">H13/G13*100</f>
        <v>110.96505959507313</v>
      </c>
      <c r="K13" s="107">
        <v>0</v>
      </c>
      <c r="L13" s="107">
        <v>0</v>
      </c>
      <c r="M13" s="107">
        <v>0</v>
      </c>
      <c r="N13" s="108">
        <v>0</v>
      </c>
      <c r="O13" s="107">
        <v>0</v>
      </c>
    </row>
    <row r="14" spans="1:21" ht="25.5">
      <c r="A14" s="10" t="s">
        <v>15</v>
      </c>
      <c r="B14" s="11" t="s">
        <v>11</v>
      </c>
      <c r="C14" s="38" t="s">
        <v>13</v>
      </c>
      <c r="D14" s="84" t="s">
        <v>13</v>
      </c>
      <c r="E14" s="39" t="s">
        <v>13</v>
      </c>
      <c r="F14" s="40">
        <v>807197600</v>
      </c>
      <c r="G14" s="116">
        <v>807197600</v>
      </c>
      <c r="H14" s="116">
        <v>895707297.88999999</v>
      </c>
      <c r="I14" s="116">
        <f>H14/F14*100</f>
        <v>110.96505959507313</v>
      </c>
      <c r="J14" s="116">
        <f t="shared" si="3"/>
        <v>110.96505959507313</v>
      </c>
      <c r="K14" s="116">
        <v>0</v>
      </c>
      <c r="L14" s="116">
        <v>0</v>
      </c>
      <c r="M14" s="116">
        <v>0</v>
      </c>
      <c r="N14" s="99">
        <v>0</v>
      </c>
      <c r="O14" s="41">
        <v>0</v>
      </c>
    </row>
    <row r="15" spans="1:21" ht="25.5">
      <c r="A15" s="12" t="s">
        <v>27</v>
      </c>
      <c r="B15" s="13" t="s">
        <v>13</v>
      </c>
      <c r="C15" s="47" t="s">
        <v>13</v>
      </c>
      <c r="D15" s="86" t="s">
        <v>13</v>
      </c>
      <c r="E15" s="48" t="s">
        <v>13</v>
      </c>
      <c r="F15" s="49" t="s">
        <v>13</v>
      </c>
      <c r="G15" s="118"/>
      <c r="H15" s="118" t="s">
        <v>13</v>
      </c>
      <c r="I15" s="118" t="s">
        <v>13</v>
      </c>
      <c r="J15" s="118"/>
      <c r="K15" s="118" t="s">
        <v>13</v>
      </c>
      <c r="L15" s="118"/>
      <c r="M15" s="118" t="s">
        <v>13</v>
      </c>
      <c r="N15" s="97" t="s">
        <v>13</v>
      </c>
      <c r="O15" s="50"/>
    </row>
    <row r="16" spans="1:21" s="2" customFormat="1" ht="25.5">
      <c r="A16" s="14" t="s">
        <v>14</v>
      </c>
      <c r="B16" s="15" t="s">
        <v>13</v>
      </c>
      <c r="C16" s="51" t="s">
        <v>13</v>
      </c>
      <c r="D16" s="87" t="s">
        <v>13</v>
      </c>
      <c r="E16" s="52" t="s">
        <v>13</v>
      </c>
      <c r="F16" s="106">
        <v>57228400</v>
      </c>
      <c r="G16" s="107">
        <f>G17</f>
        <v>56938960.479999997</v>
      </c>
      <c r="H16" s="107">
        <f>H17</f>
        <v>56938960.479999997</v>
      </c>
      <c r="I16" s="107">
        <f t="shared" ref="I16:I17" si="4">H16/F16*100</f>
        <v>99.494237965765237</v>
      </c>
      <c r="J16" s="107">
        <f t="shared" ref="J16:J17" si="5">H16/G16*100</f>
        <v>100</v>
      </c>
      <c r="K16" s="107">
        <v>0</v>
      </c>
      <c r="L16" s="107">
        <v>0</v>
      </c>
      <c r="M16" s="107">
        <v>0</v>
      </c>
      <c r="N16" s="108">
        <v>0</v>
      </c>
      <c r="O16" s="107">
        <v>0</v>
      </c>
    </row>
    <row r="17" spans="1:15" ht="25.5">
      <c r="A17" s="10" t="s">
        <v>16</v>
      </c>
      <c r="B17" s="11" t="s">
        <v>11</v>
      </c>
      <c r="C17" s="38" t="s">
        <v>13</v>
      </c>
      <c r="D17" s="84" t="s">
        <v>13</v>
      </c>
      <c r="E17" s="39" t="s">
        <v>13</v>
      </c>
      <c r="F17" s="40">
        <v>57228400</v>
      </c>
      <c r="G17" s="116">
        <v>56938960.479999997</v>
      </c>
      <c r="H17" s="116">
        <v>56938960.479999997</v>
      </c>
      <c r="I17" s="116">
        <f t="shared" si="4"/>
        <v>99.494237965765237</v>
      </c>
      <c r="J17" s="116">
        <f t="shared" si="5"/>
        <v>100</v>
      </c>
      <c r="K17" s="116">
        <v>0</v>
      </c>
      <c r="L17" s="116">
        <v>0</v>
      </c>
      <c r="M17" s="116">
        <v>0</v>
      </c>
      <c r="N17" s="99">
        <v>0</v>
      </c>
      <c r="O17" s="41">
        <v>0</v>
      </c>
    </row>
    <row r="18" spans="1:15" s="2" customFormat="1" ht="25.5">
      <c r="A18" s="42" t="s">
        <v>89</v>
      </c>
      <c r="B18" s="24" t="s">
        <v>13</v>
      </c>
      <c r="C18" s="43" t="s">
        <v>13</v>
      </c>
      <c r="D18" s="85" t="s">
        <v>13</v>
      </c>
      <c r="E18" s="44" t="s">
        <v>13</v>
      </c>
      <c r="F18" s="55" t="s">
        <v>13</v>
      </c>
      <c r="G18" s="119"/>
      <c r="H18" s="119" t="s">
        <v>13</v>
      </c>
      <c r="I18" s="119" t="s">
        <v>13</v>
      </c>
      <c r="J18" s="119"/>
      <c r="K18" s="119" t="s">
        <v>13</v>
      </c>
      <c r="L18" s="119"/>
      <c r="M18" s="119" t="s">
        <v>13</v>
      </c>
      <c r="N18" s="100" t="s">
        <v>13</v>
      </c>
      <c r="O18" s="56"/>
    </row>
    <row r="19" spans="1:15" s="3" customFormat="1" ht="40.5">
      <c r="A19" s="16" t="s">
        <v>148</v>
      </c>
      <c r="B19" s="17" t="s">
        <v>13</v>
      </c>
      <c r="C19" s="57" t="s">
        <v>13</v>
      </c>
      <c r="D19" s="88" t="s">
        <v>13</v>
      </c>
      <c r="E19" s="58" t="s">
        <v>13</v>
      </c>
      <c r="F19" s="59" t="s">
        <v>13</v>
      </c>
      <c r="G19" s="120"/>
      <c r="H19" s="120" t="s">
        <v>13</v>
      </c>
      <c r="I19" s="120" t="s">
        <v>13</v>
      </c>
      <c r="J19" s="120"/>
      <c r="K19" s="120" t="s">
        <v>13</v>
      </c>
      <c r="L19" s="120"/>
      <c r="M19" s="120" t="s">
        <v>13</v>
      </c>
      <c r="N19" s="101" t="s">
        <v>13</v>
      </c>
      <c r="O19" s="60"/>
    </row>
    <row r="20" spans="1:15" s="2" customFormat="1" ht="25.5">
      <c r="A20" s="14" t="s">
        <v>14</v>
      </c>
      <c r="B20" s="15" t="s">
        <v>13</v>
      </c>
      <c r="C20" s="51" t="s">
        <v>13</v>
      </c>
      <c r="D20" s="87" t="s">
        <v>13</v>
      </c>
      <c r="E20" s="52" t="s">
        <v>13</v>
      </c>
      <c r="F20" s="106">
        <v>11128000</v>
      </c>
      <c r="G20" s="107">
        <f>G21</f>
        <v>11128000</v>
      </c>
      <c r="H20" s="107">
        <f>H21</f>
        <v>11122175.109999999</v>
      </c>
      <c r="I20" s="107">
        <f t="shared" ref="I20:I21" si="6">H20/F20*100</f>
        <v>99.94765555355859</v>
      </c>
      <c r="J20" s="107">
        <f t="shared" ref="J20:J21" si="7">H20/G20*100</f>
        <v>99.94765555355859</v>
      </c>
      <c r="K20" s="107">
        <v>12160000</v>
      </c>
      <c r="L20" s="107">
        <f>L21</f>
        <v>12160000</v>
      </c>
      <c r="M20" s="107">
        <f>M21</f>
        <v>11681117.51</v>
      </c>
      <c r="N20" s="109">
        <f t="shared" ref="N20:N21" si="8">M20/K20*100</f>
        <v>96.061821628289465</v>
      </c>
      <c r="O20" s="106">
        <f t="shared" ref="O20:O21" si="9">M20/L20*100</f>
        <v>96.061821628289465</v>
      </c>
    </row>
    <row r="21" spans="1:15" ht="25.5">
      <c r="A21" s="10" t="s">
        <v>16</v>
      </c>
      <c r="B21" s="11" t="s">
        <v>11</v>
      </c>
      <c r="C21" s="38" t="s">
        <v>13</v>
      </c>
      <c r="D21" s="84" t="s">
        <v>13</v>
      </c>
      <c r="E21" s="39" t="s">
        <v>13</v>
      </c>
      <c r="F21" s="40">
        <v>11128000</v>
      </c>
      <c r="G21" s="116">
        <v>11128000</v>
      </c>
      <c r="H21" s="116">
        <v>11122175.109999999</v>
      </c>
      <c r="I21" s="116">
        <f t="shared" si="6"/>
        <v>99.94765555355859</v>
      </c>
      <c r="J21" s="116">
        <f t="shared" si="7"/>
        <v>99.94765555355859</v>
      </c>
      <c r="K21" s="116">
        <v>12160000</v>
      </c>
      <c r="L21" s="116">
        <v>12160000</v>
      </c>
      <c r="M21" s="116">
        <v>11681117.51</v>
      </c>
      <c r="N21" s="95">
        <f t="shared" si="8"/>
        <v>96.061821628289465</v>
      </c>
      <c r="O21" s="40">
        <f t="shared" si="9"/>
        <v>96.061821628289465</v>
      </c>
    </row>
    <row r="22" spans="1:15" ht="25.5">
      <c r="A22" s="14" t="s">
        <v>20</v>
      </c>
      <c r="B22" s="11" t="s">
        <v>13</v>
      </c>
      <c r="C22" s="38" t="s">
        <v>13</v>
      </c>
      <c r="D22" s="84" t="s">
        <v>13</v>
      </c>
      <c r="E22" s="39" t="s">
        <v>13</v>
      </c>
      <c r="F22" s="61" t="s">
        <v>13</v>
      </c>
      <c r="G22" s="121"/>
      <c r="H22" s="121" t="s">
        <v>13</v>
      </c>
      <c r="I22" s="121" t="s">
        <v>13</v>
      </c>
      <c r="J22" s="121"/>
      <c r="K22" s="121" t="s">
        <v>13</v>
      </c>
      <c r="L22" s="121"/>
      <c r="M22" s="121" t="s">
        <v>13</v>
      </c>
      <c r="N22" s="103" t="s">
        <v>13</v>
      </c>
      <c r="O22" s="62"/>
    </row>
    <row r="23" spans="1:15" ht="25.15" customHeight="1">
      <c r="A23" s="10" t="s">
        <v>90</v>
      </c>
      <c r="B23" s="11" t="s">
        <v>62</v>
      </c>
      <c r="C23" s="63">
        <v>37</v>
      </c>
      <c r="D23" s="64">
        <v>37</v>
      </c>
      <c r="E23" s="64">
        <f>(D23*100)/C23</f>
        <v>100</v>
      </c>
      <c r="F23" s="61" t="s">
        <v>13</v>
      </c>
      <c r="G23" s="121"/>
      <c r="H23" s="121" t="s">
        <v>13</v>
      </c>
      <c r="I23" s="121" t="s">
        <v>13</v>
      </c>
      <c r="J23" s="121"/>
      <c r="K23" s="121" t="s">
        <v>13</v>
      </c>
      <c r="L23" s="121"/>
      <c r="M23" s="121" t="s">
        <v>13</v>
      </c>
      <c r="N23" s="103" t="s">
        <v>13</v>
      </c>
      <c r="O23" s="62"/>
    </row>
    <row r="24" spans="1:15" ht="25.5">
      <c r="A24" s="10" t="s">
        <v>90</v>
      </c>
      <c r="B24" s="11" t="s">
        <v>30</v>
      </c>
      <c r="C24" s="63">
        <v>1463</v>
      </c>
      <c r="D24" s="64">
        <v>1463</v>
      </c>
      <c r="E24" s="64">
        <f>(D24*100)/C24</f>
        <v>100</v>
      </c>
      <c r="F24" s="61" t="s">
        <v>13</v>
      </c>
      <c r="G24" s="121"/>
      <c r="H24" s="121" t="s">
        <v>13</v>
      </c>
      <c r="I24" s="121" t="s">
        <v>13</v>
      </c>
      <c r="J24" s="121"/>
      <c r="K24" s="121" t="s">
        <v>13</v>
      </c>
      <c r="L24" s="121"/>
      <c r="M24" s="121" t="s">
        <v>13</v>
      </c>
      <c r="N24" s="103" t="s">
        <v>13</v>
      </c>
      <c r="O24" s="62"/>
    </row>
    <row r="25" spans="1:15" ht="25.15" customHeight="1">
      <c r="A25" s="10" t="s">
        <v>77</v>
      </c>
      <c r="B25" s="11" t="s">
        <v>62</v>
      </c>
      <c r="C25" s="63">
        <v>37</v>
      </c>
      <c r="D25" s="64">
        <v>37</v>
      </c>
      <c r="E25" s="64">
        <f>(D25*100)/C25</f>
        <v>100</v>
      </c>
      <c r="F25" s="61" t="s">
        <v>13</v>
      </c>
      <c r="G25" s="121"/>
      <c r="H25" s="121" t="s">
        <v>13</v>
      </c>
      <c r="I25" s="121" t="s">
        <v>13</v>
      </c>
      <c r="J25" s="121"/>
      <c r="K25" s="121" t="s">
        <v>13</v>
      </c>
      <c r="L25" s="121"/>
      <c r="M25" s="121" t="s">
        <v>13</v>
      </c>
      <c r="N25" s="103" t="s">
        <v>13</v>
      </c>
      <c r="O25" s="62"/>
    </row>
    <row r="26" spans="1:15" s="2" customFormat="1" ht="25.5">
      <c r="A26" s="42" t="s">
        <v>45</v>
      </c>
      <c r="B26" s="24" t="s">
        <v>13</v>
      </c>
      <c r="C26" s="43" t="s">
        <v>13</v>
      </c>
      <c r="D26" s="85" t="s">
        <v>13</v>
      </c>
      <c r="E26" s="44" t="s">
        <v>13</v>
      </c>
      <c r="F26" s="55" t="s">
        <v>13</v>
      </c>
      <c r="G26" s="119"/>
      <c r="H26" s="119" t="s">
        <v>13</v>
      </c>
      <c r="I26" s="119" t="s">
        <v>13</v>
      </c>
      <c r="J26" s="119"/>
      <c r="K26" s="119" t="s">
        <v>13</v>
      </c>
      <c r="L26" s="119"/>
      <c r="M26" s="119" t="s">
        <v>13</v>
      </c>
      <c r="N26" s="100" t="s">
        <v>13</v>
      </c>
      <c r="O26" s="56"/>
    </row>
    <row r="27" spans="1:15" ht="24.6" customHeight="1">
      <c r="A27" s="12" t="s">
        <v>149</v>
      </c>
      <c r="B27" s="13" t="s">
        <v>13</v>
      </c>
      <c r="C27" s="47" t="s">
        <v>13</v>
      </c>
      <c r="D27" s="86" t="s">
        <v>13</v>
      </c>
      <c r="E27" s="48" t="s">
        <v>13</v>
      </c>
      <c r="F27" s="65" t="s">
        <v>13</v>
      </c>
      <c r="G27" s="122"/>
      <c r="H27" s="122" t="s">
        <v>13</v>
      </c>
      <c r="I27" s="122" t="s">
        <v>13</v>
      </c>
      <c r="J27" s="122"/>
      <c r="K27" s="122" t="s">
        <v>13</v>
      </c>
      <c r="L27" s="122"/>
      <c r="M27" s="122" t="s">
        <v>13</v>
      </c>
      <c r="N27" s="104" t="s">
        <v>13</v>
      </c>
      <c r="O27" s="66"/>
    </row>
    <row r="28" spans="1:15" s="2" customFormat="1" ht="25.5">
      <c r="A28" s="14" t="s">
        <v>14</v>
      </c>
      <c r="B28" s="15" t="s">
        <v>13</v>
      </c>
      <c r="C28" s="51" t="s">
        <v>13</v>
      </c>
      <c r="D28" s="87" t="s">
        <v>13</v>
      </c>
      <c r="E28" s="52" t="s">
        <v>13</v>
      </c>
      <c r="F28" s="106">
        <v>5048000</v>
      </c>
      <c r="G28" s="107">
        <f>G29</f>
        <v>5048000</v>
      </c>
      <c r="H28" s="107">
        <f>H29</f>
        <v>5025797.3099999996</v>
      </c>
      <c r="I28" s="107">
        <f t="shared" ref="I28:I29" si="10">H28/F28*100</f>
        <v>99.560168581616466</v>
      </c>
      <c r="J28" s="107">
        <f>H28/G28*100</f>
        <v>99.560168581616466</v>
      </c>
      <c r="K28" s="107">
        <v>1193680</v>
      </c>
      <c r="L28" s="107">
        <f>L29</f>
        <v>1193680</v>
      </c>
      <c r="M28" s="107">
        <f>M29</f>
        <v>553746.71</v>
      </c>
      <c r="N28" s="109">
        <f t="shared" ref="N28:N29" si="11">M28/K28*100</f>
        <v>46.389879197104747</v>
      </c>
      <c r="O28" s="106">
        <f t="shared" ref="O28:O29" si="12">M28/L28*100</f>
        <v>46.389879197104747</v>
      </c>
    </row>
    <row r="29" spans="1:15" ht="25.5">
      <c r="A29" s="10" t="s">
        <v>16</v>
      </c>
      <c r="B29" s="11" t="s">
        <v>11</v>
      </c>
      <c r="C29" s="38" t="s">
        <v>13</v>
      </c>
      <c r="D29" s="84" t="s">
        <v>13</v>
      </c>
      <c r="E29" s="39" t="s">
        <v>13</v>
      </c>
      <c r="F29" s="40">
        <v>5048000</v>
      </c>
      <c r="G29" s="116">
        <v>5048000</v>
      </c>
      <c r="H29" s="116">
        <v>5025797.3099999996</v>
      </c>
      <c r="I29" s="116">
        <f t="shared" si="10"/>
        <v>99.560168581616466</v>
      </c>
      <c r="J29" s="116">
        <f t="shared" ref="J29" si="13">H29/G29*100</f>
        <v>99.560168581616466</v>
      </c>
      <c r="K29" s="116">
        <v>1193680</v>
      </c>
      <c r="L29" s="116">
        <v>1193680</v>
      </c>
      <c r="M29" s="116">
        <v>553746.71</v>
      </c>
      <c r="N29" s="95">
        <f t="shared" si="11"/>
        <v>46.389879197104747</v>
      </c>
      <c r="O29" s="40">
        <f t="shared" si="12"/>
        <v>46.389879197104747</v>
      </c>
    </row>
    <row r="30" spans="1:15" ht="25.5">
      <c r="A30" s="14" t="s">
        <v>20</v>
      </c>
      <c r="B30" s="11" t="s">
        <v>13</v>
      </c>
      <c r="C30" s="38" t="s">
        <v>13</v>
      </c>
      <c r="D30" s="84" t="s">
        <v>13</v>
      </c>
      <c r="E30" s="39" t="s">
        <v>13</v>
      </c>
      <c r="F30" s="61" t="s">
        <v>13</v>
      </c>
      <c r="G30" s="121"/>
      <c r="H30" s="121" t="s">
        <v>13</v>
      </c>
      <c r="I30" s="121" t="s">
        <v>13</v>
      </c>
      <c r="J30" s="121"/>
      <c r="K30" s="121" t="s">
        <v>13</v>
      </c>
      <c r="L30" s="121"/>
      <c r="M30" s="121" t="s">
        <v>13</v>
      </c>
      <c r="N30" s="103" t="s">
        <v>13</v>
      </c>
      <c r="O30" s="62"/>
    </row>
    <row r="31" spans="1:15" ht="25.5">
      <c r="A31" s="18" t="s">
        <v>46</v>
      </c>
      <c r="B31" s="19" t="s">
        <v>30</v>
      </c>
      <c r="C31" s="63">
        <v>519</v>
      </c>
      <c r="D31" s="89">
        <v>520</v>
      </c>
      <c r="E31" s="64">
        <f>(D31*100)/C31</f>
        <v>100.1926782273603</v>
      </c>
      <c r="F31" s="61" t="s">
        <v>13</v>
      </c>
      <c r="G31" s="121"/>
      <c r="H31" s="121" t="s">
        <v>13</v>
      </c>
      <c r="I31" s="121" t="s">
        <v>13</v>
      </c>
      <c r="J31" s="121"/>
      <c r="K31" s="121" t="s">
        <v>13</v>
      </c>
      <c r="L31" s="121"/>
      <c r="M31" s="121" t="s">
        <v>13</v>
      </c>
      <c r="N31" s="103" t="s">
        <v>13</v>
      </c>
      <c r="O31" s="62"/>
    </row>
    <row r="32" spans="1:15" ht="25.5">
      <c r="A32" s="10" t="s">
        <v>47</v>
      </c>
      <c r="B32" s="11" t="s">
        <v>30</v>
      </c>
      <c r="C32" s="63">
        <v>2000</v>
      </c>
      <c r="D32" s="64">
        <v>2010</v>
      </c>
      <c r="E32" s="64">
        <f>(D32*100)/C32</f>
        <v>100.5</v>
      </c>
      <c r="F32" s="61" t="s">
        <v>13</v>
      </c>
      <c r="G32" s="121"/>
      <c r="H32" s="121" t="s">
        <v>13</v>
      </c>
      <c r="I32" s="121" t="s">
        <v>13</v>
      </c>
      <c r="J32" s="121"/>
      <c r="K32" s="121" t="s">
        <v>13</v>
      </c>
      <c r="L32" s="121"/>
      <c r="M32" s="121" t="s">
        <v>13</v>
      </c>
      <c r="N32" s="103" t="s">
        <v>13</v>
      </c>
      <c r="O32" s="62"/>
    </row>
    <row r="33" spans="1:15" ht="40.5">
      <c r="A33" s="18" t="s">
        <v>48</v>
      </c>
      <c r="B33" s="19" t="s">
        <v>30</v>
      </c>
      <c r="C33" s="63">
        <v>500</v>
      </c>
      <c r="D33" s="64">
        <v>583</v>
      </c>
      <c r="E33" s="64">
        <f t="shared" ref="E33:E34" si="14">(D33*100)/C33</f>
        <v>116.6</v>
      </c>
      <c r="F33" s="61" t="s">
        <v>13</v>
      </c>
      <c r="G33" s="121"/>
      <c r="H33" s="121" t="s">
        <v>13</v>
      </c>
      <c r="I33" s="121" t="s">
        <v>13</v>
      </c>
      <c r="J33" s="121"/>
      <c r="K33" s="121" t="s">
        <v>13</v>
      </c>
      <c r="L33" s="121"/>
      <c r="M33" s="121" t="s">
        <v>13</v>
      </c>
      <c r="N33" s="103" t="s">
        <v>13</v>
      </c>
      <c r="O33" s="62"/>
    </row>
    <row r="34" spans="1:15" ht="40.5">
      <c r="A34" s="18" t="s">
        <v>49</v>
      </c>
      <c r="B34" s="19" t="s">
        <v>30</v>
      </c>
      <c r="C34" s="63">
        <v>1500</v>
      </c>
      <c r="D34" s="64">
        <v>1427</v>
      </c>
      <c r="E34" s="64">
        <f t="shared" si="14"/>
        <v>95.13333333333334</v>
      </c>
      <c r="F34" s="61" t="s">
        <v>13</v>
      </c>
      <c r="G34" s="121"/>
      <c r="H34" s="121" t="s">
        <v>13</v>
      </c>
      <c r="I34" s="121" t="s">
        <v>13</v>
      </c>
      <c r="J34" s="121"/>
      <c r="K34" s="121" t="s">
        <v>13</v>
      </c>
      <c r="L34" s="121"/>
      <c r="M34" s="121" t="s">
        <v>13</v>
      </c>
      <c r="N34" s="103" t="s">
        <v>13</v>
      </c>
      <c r="O34" s="62"/>
    </row>
    <row r="35" spans="1:15" s="2" customFormat="1" ht="40.5">
      <c r="A35" s="42" t="s">
        <v>50</v>
      </c>
      <c r="B35" s="24" t="s">
        <v>13</v>
      </c>
      <c r="C35" s="43" t="s">
        <v>13</v>
      </c>
      <c r="D35" s="85" t="s">
        <v>13</v>
      </c>
      <c r="E35" s="44" t="s">
        <v>13</v>
      </c>
      <c r="F35" s="55" t="s">
        <v>13</v>
      </c>
      <c r="G35" s="119"/>
      <c r="H35" s="119" t="s">
        <v>13</v>
      </c>
      <c r="I35" s="119" t="s">
        <v>13</v>
      </c>
      <c r="J35" s="119"/>
      <c r="K35" s="119" t="s">
        <v>13</v>
      </c>
      <c r="L35" s="119"/>
      <c r="M35" s="119" t="s">
        <v>13</v>
      </c>
      <c r="N35" s="100" t="s">
        <v>13</v>
      </c>
      <c r="O35" s="56"/>
    </row>
    <row r="36" spans="1:15" ht="40.5">
      <c r="A36" s="12" t="s">
        <v>150</v>
      </c>
      <c r="B36" s="13" t="s">
        <v>13</v>
      </c>
      <c r="C36" s="47" t="s">
        <v>13</v>
      </c>
      <c r="D36" s="86" t="s">
        <v>13</v>
      </c>
      <c r="E36" s="48" t="s">
        <v>13</v>
      </c>
      <c r="F36" s="65" t="s">
        <v>13</v>
      </c>
      <c r="G36" s="122"/>
      <c r="H36" s="122" t="s">
        <v>13</v>
      </c>
      <c r="I36" s="122" t="s">
        <v>13</v>
      </c>
      <c r="J36" s="122"/>
      <c r="K36" s="122" t="s">
        <v>13</v>
      </c>
      <c r="L36" s="122"/>
      <c r="M36" s="122" t="s">
        <v>13</v>
      </c>
      <c r="N36" s="104" t="s">
        <v>13</v>
      </c>
      <c r="O36" s="66"/>
    </row>
    <row r="37" spans="1:15" ht="25.5">
      <c r="A37" s="14" t="s">
        <v>14</v>
      </c>
      <c r="B37" s="15" t="s">
        <v>13</v>
      </c>
      <c r="C37" s="51" t="s">
        <v>13</v>
      </c>
      <c r="D37" s="87" t="s">
        <v>13</v>
      </c>
      <c r="E37" s="52" t="s">
        <v>13</v>
      </c>
      <c r="F37" s="106">
        <v>17176500</v>
      </c>
      <c r="G37" s="107">
        <f>SUM(G38:G39)</f>
        <v>16789309.560000002</v>
      </c>
      <c r="H37" s="107">
        <f>SUM(H38:H39)</f>
        <v>16750060.199999999</v>
      </c>
      <c r="I37" s="107">
        <f t="shared" ref="I37:I39" si="15">H37/F37*100</f>
        <v>97.517306785433576</v>
      </c>
      <c r="J37" s="107">
        <f t="shared" ref="J37:J39" si="16">H37/G37*100</f>
        <v>99.766224097186736</v>
      </c>
      <c r="K37" s="107">
        <v>8786000</v>
      </c>
      <c r="L37" s="107">
        <f>L38</f>
        <v>8786000</v>
      </c>
      <c r="M37" s="107">
        <f>M38</f>
        <v>7325190.2300000004</v>
      </c>
      <c r="N37" s="109">
        <f t="shared" ref="N37:N38" si="17">M37/K37*100</f>
        <v>83.373437628044627</v>
      </c>
      <c r="O37" s="106">
        <f t="shared" ref="O37:O38" si="18">M37/L37*100</f>
        <v>83.373437628044627</v>
      </c>
    </row>
    <row r="38" spans="1:15" ht="25.5">
      <c r="A38" s="10" t="s">
        <v>16</v>
      </c>
      <c r="B38" s="11" t="s">
        <v>11</v>
      </c>
      <c r="C38" s="38" t="s">
        <v>13</v>
      </c>
      <c r="D38" s="84" t="s">
        <v>13</v>
      </c>
      <c r="E38" s="39" t="s">
        <v>13</v>
      </c>
      <c r="F38" s="40">
        <v>4121300</v>
      </c>
      <c r="G38" s="116">
        <f>4121300+814996</f>
        <v>4936296</v>
      </c>
      <c r="H38" s="116">
        <f>4082050.82+814995.82</f>
        <v>4897046.6399999997</v>
      </c>
      <c r="I38" s="116">
        <f t="shared" si="15"/>
        <v>118.82286268895737</v>
      </c>
      <c r="J38" s="116">
        <f t="shared" si="16"/>
        <v>99.20488236523903</v>
      </c>
      <c r="K38" s="116">
        <v>8786000</v>
      </c>
      <c r="L38" s="116">
        <v>8786000</v>
      </c>
      <c r="M38" s="116">
        <v>7325190.2300000004</v>
      </c>
      <c r="N38" s="95">
        <f t="shared" si="17"/>
        <v>83.373437628044627</v>
      </c>
      <c r="O38" s="40">
        <f t="shared" si="18"/>
        <v>83.373437628044627</v>
      </c>
    </row>
    <row r="39" spans="1:15" ht="25.5">
      <c r="A39" s="10" t="s">
        <v>17</v>
      </c>
      <c r="B39" s="11" t="s">
        <v>11</v>
      </c>
      <c r="C39" s="38"/>
      <c r="D39" s="84"/>
      <c r="E39" s="39"/>
      <c r="F39" s="40">
        <v>13055200</v>
      </c>
      <c r="G39" s="116">
        <v>11853013.560000001</v>
      </c>
      <c r="H39" s="116">
        <v>11853013.560000001</v>
      </c>
      <c r="I39" s="116">
        <f t="shared" si="15"/>
        <v>90.791512653961647</v>
      </c>
      <c r="J39" s="116">
        <f t="shared" si="16"/>
        <v>100</v>
      </c>
      <c r="K39" s="116">
        <v>0</v>
      </c>
      <c r="L39" s="116">
        <v>0</v>
      </c>
      <c r="M39" s="116">
        <v>0</v>
      </c>
      <c r="N39" s="95">
        <v>0</v>
      </c>
      <c r="O39" s="40">
        <v>0</v>
      </c>
    </row>
    <row r="40" spans="1:15" ht="25.5">
      <c r="A40" s="14" t="s">
        <v>20</v>
      </c>
      <c r="B40" s="11" t="s">
        <v>13</v>
      </c>
      <c r="C40" s="38" t="s">
        <v>13</v>
      </c>
      <c r="D40" s="84" t="s">
        <v>13</v>
      </c>
      <c r="E40" s="39" t="s">
        <v>13</v>
      </c>
      <c r="F40" s="61" t="s">
        <v>13</v>
      </c>
      <c r="G40" s="121"/>
      <c r="H40" s="121" t="s">
        <v>13</v>
      </c>
      <c r="I40" s="121" t="s">
        <v>13</v>
      </c>
      <c r="J40" s="121"/>
      <c r="K40" s="121" t="s">
        <v>13</v>
      </c>
      <c r="L40" s="121"/>
      <c r="M40" s="121" t="s">
        <v>13</v>
      </c>
      <c r="N40" s="103" t="s">
        <v>13</v>
      </c>
      <c r="O40" s="62"/>
    </row>
    <row r="41" spans="1:15" ht="40.5">
      <c r="A41" s="10" t="s">
        <v>69</v>
      </c>
      <c r="B41" s="11" t="s">
        <v>70</v>
      </c>
      <c r="C41" s="63">
        <v>53</v>
      </c>
      <c r="D41" s="64">
        <v>53</v>
      </c>
      <c r="E41" s="64">
        <f>(D41*100)/C41</f>
        <v>100</v>
      </c>
      <c r="F41" s="61" t="s">
        <v>13</v>
      </c>
      <c r="G41" s="121"/>
      <c r="H41" s="121" t="s">
        <v>13</v>
      </c>
      <c r="I41" s="121" t="s">
        <v>13</v>
      </c>
      <c r="J41" s="121"/>
      <c r="K41" s="121" t="s">
        <v>13</v>
      </c>
      <c r="L41" s="121"/>
      <c r="M41" s="121" t="s">
        <v>13</v>
      </c>
      <c r="N41" s="103" t="s">
        <v>13</v>
      </c>
      <c r="O41" s="62"/>
    </row>
    <row r="42" spans="1:15" ht="25.5">
      <c r="A42" s="10" t="s">
        <v>72</v>
      </c>
      <c r="B42" s="11" t="s">
        <v>30</v>
      </c>
      <c r="C42" s="63">
        <v>540</v>
      </c>
      <c r="D42" s="64">
        <v>540</v>
      </c>
      <c r="E42" s="64">
        <f t="shared" ref="E42:E43" si="19">(D42*100)/C42</f>
        <v>100</v>
      </c>
      <c r="F42" s="61" t="s">
        <v>13</v>
      </c>
      <c r="G42" s="121"/>
      <c r="H42" s="121" t="s">
        <v>13</v>
      </c>
      <c r="I42" s="121" t="s">
        <v>13</v>
      </c>
      <c r="J42" s="121"/>
      <c r="K42" s="121" t="s">
        <v>13</v>
      </c>
      <c r="L42" s="121"/>
      <c r="M42" s="121" t="s">
        <v>13</v>
      </c>
      <c r="N42" s="103" t="s">
        <v>13</v>
      </c>
      <c r="O42" s="62"/>
    </row>
    <row r="43" spans="1:15" ht="25.5">
      <c r="A43" s="10" t="s">
        <v>74</v>
      </c>
      <c r="B43" s="11" t="s">
        <v>33</v>
      </c>
      <c r="C43" s="63">
        <v>38</v>
      </c>
      <c r="D43" s="64">
        <v>38</v>
      </c>
      <c r="E43" s="64">
        <f t="shared" si="19"/>
        <v>100</v>
      </c>
      <c r="F43" s="61" t="s">
        <v>13</v>
      </c>
      <c r="G43" s="121"/>
      <c r="H43" s="121" t="s">
        <v>13</v>
      </c>
      <c r="I43" s="121" t="s">
        <v>13</v>
      </c>
      <c r="J43" s="121"/>
      <c r="K43" s="121" t="s">
        <v>13</v>
      </c>
      <c r="L43" s="121"/>
      <c r="M43" s="121" t="s">
        <v>13</v>
      </c>
      <c r="N43" s="103" t="s">
        <v>13</v>
      </c>
      <c r="O43" s="62"/>
    </row>
    <row r="44" spans="1:15" s="2" customFormat="1" ht="25.5">
      <c r="A44" s="42" t="s">
        <v>44</v>
      </c>
      <c r="B44" s="24" t="s">
        <v>13</v>
      </c>
      <c r="C44" s="43" t="s">
        <v>13</v>
      </c>
      <c r="D44" s="85" t="s">
        <v>13</v>
      </c>
      <c r="E44" s="44" t="s">
        <v>13</v>
      </c>
      <c r="F44" s="55" t="s">
        <v>13</v>
      </c>
      <c r="G44" s="119"/>
      <c r="H44" s="119" t="s">
        <v>13</v>
      </c>
      <c r="I44" s="119" t="s">
        <v>13</v>
      </c>
      <c r="J44" s="119"/>
      <c r="K44" s="119" t="s">
        <v>13</v>
      </c>
      <c r="L44" s="119"/>
      <c r="M44" s="119" t="s">
        <v>13</v>
      </c>
      <c r="N44" s="100" t="s">
        <v>13</v>
      </c>
      <c r="O44" s="56"/>
    </row>
    <row r="45" spans="1:15" ht="25.5">
      <c r="A45" s="12" t="s">
        <v>151</v>
      </c>
      <c r="B45" s="13" t="s">
        <v>13</v>
      </c>
      <c r="C45" s="47" t="s">
        <v>13</v>
      </c>
      <c r="D45" s="86" t="s">
        <v>13</v>
      </c>
      <c r="E45" s="48" t="s">
        <v>13</v>
      </c>
      <c r="F45" s="65" t="s">
        <v>13</v>
      </c>
      <c r="G45" s="122"/>
      <c r="H45" s="122" t="s">
        <v>13</v>
      </c>
      <c r="I45" s="122" t="s">
        <v>13</v>
      </c>
      <c r="J45" s="122"/>
      <c r="K45" s="122" t="s">
        <v>13</v>
      </c>
      <c r="L45" s="122"/>
      <c r="M45" s="122" t="s">
        <v>13</v>
      </c>
      <c r="N45" s="104" t="s">
        <v>13</v>
      </c>
      <c r="O45" s="66"/>
    </row>
    <row r="46" spans="1:15" ht="25.5">
      <c r="A46" s="14" t="s">
        <v>14</v>
      </c>
      <c r="B46" s="11" t="s">
        <v>13</v>
      </c>
      <c r="C46" s="38" t="s">
        <v>13</v>
      </c>
      <c r="D46" s="84" t="s">
        <v>13</v>
      </c>
      <c r="E46" s="39" t="s">
        <v>13</v>
      </c>
      <c r="F46" s="106">
        <v>1722000</v>
      </c>
      <c r="G46" s="107">
        <f>G47</f>
        <v>1722000</v>
      </c>
      <c r="H46" s="107">
        <f>H47</f>
        <v>1715925.65</v>
      </c>
      <c r="I46" s="107">
        <f>H46/F46*100</f>
        <v>99.647250290360049</v>
      </c>
      <c r="J46" s="107">
        <f t="shared" ref="J46:J47" si="20">H46/G46*100</f>
        <v>99.647250290360049</v>
      </c>
      <c r="K46" s="107">
        <v>43140300</v>
      </c>
      <c r="L46" s="107">
        <f>L47</f>
        <v>43140300</v>
      </c>
      <c r="M46" s="107">
        <f>M47</f>
        <v>40319113.960000001</v>
      </c>
      <c r="N46" s="109">
        <f>M46/K46*100</f>
        <v>93.460439449887929</v>
      </c>
      <c r="O46" s="106">
        <f t="shared" ref="O46" si="21">M46/L46*100</f>
        <v>93.460439449887929</v>
      </c>
    </row>
    <row r="47" spans="1:15" ht="25.5">
      <c r="A47" s="10" t="s">
        <v>16</v>
      </c>
      <c r="B47" s="11" t="s">
        <v>11</v>
      </c>
      <c r="C47" s="38" t="s">
        <v>13</v>
      </c>
      <c r="D47" s="84" t="s">
        <v>13</v>
      </c>
      <c r="E47" s="39" t="s">
        <v>13</v>
      </c>
      <c r="F47" s="40">
        <v>1722000</v>
      </c>
      <c r="G47" s="116">
        <v>1722000</v>
      </c>
      <c r="H47" s="116">
        <v>1715925.65</v>
      </c>
      <c r="I47" s="116">
        <f t="shared" ref="I47" si="22">H47/F47*100</f>
        <v>99.647250290360049</v>
      </c>
      <c r="J47" s="116">
        <f t="shared" si="20"/>
        <v>99.647250290360049</v>
      </c>
      <c r="K47" s="116">
        <v>43140300</v>
      </c>
      <c r="L47" s="116">
        <v>43140300</v>
      </c>
      <c r="M47" s="116">
        <v>40319113.960000001</v>
      </c>
      <c r="N47" s="95">
        <f t="shared" ref="N47" si="23">M47/K47*100</f>
        <v>93.460439449887929</v>
      </c>
      <c r="O47" s="40">
        <f>M47/L47*100</f>
        <v>93.460439449887929</v>
      </c>
    </row>
    <row r="48" spans="1:15" ht="25.5">
      <c r="A48" s="14" t="s">
        <v>20</v>
      </c>
      <c r="B48" s="11" t="s">
        <v>13</v>
      </c>
      <c r="C48" s="38" t="s">
        <v>13</v>
      </c>
      <c r="D48" s="84" t="s">
        <v>13</v>
      </c>
      <c r="E48" s="39" t="s">
        <v>13</v>
      </c>
      <c r="F48" s="61" t="s">
        <v>13</v>
      </c>
      <c r="G48" s="121"/>
      <c r="H48" s="121" t="s">
        <v>13</v>
      </c>
      <c r="I48" s="121" t="s">
        <v>13</v>
      </c>
      <c r="J48" s="121"/>
      <c r="K48" s="121" t="s">
        <v>13</v>
      </c>
      <c r="L48" s="121"/>
      <c r="M48" s="121" t="s">
        <v>13</v>
      </c>
      <c r="N48" s="105" t="s">
        <v>13</v>
      </c>
      <c r="O48" s="61"/>
    </row>
    <row r="49" spans="1:15" ht="25.5">
      <c r="A49" s="10" t="s">
        <v>91</v>
      </c>
      <c r="B49" s="11" t="s">
        <v>30</v>
      </c>
      <c r="C49" s="63">
        <v>5300</v>
      </c>
      <c r="D49" s="64">
        <v>5301</v>
      </c>
      <c r="E49" s="64">
        <f t="shared" ref="E49:E52" si="24">(D49*100)/C49</f>
        <v>100.01886792452831</v>
      </c>
      <c r="F49" s="61" t="s">
        <v>13</v>
      </c>
      <c r="G49" s="121"/>
      <c r="H49" s="121" t="s">
        <v>13</v>
      </c>
      <c r="I49" s="121" t="s">
        <v>13</v>
      </c>
      <c r="J49" s="121"/>
      <c r="K49" s="121" t="s">
        <v>13</v>
      </c>
      <c r="L49" s="121"/>
      <c r="M49" s="121" t="s">
        <v>13</v>
      </c>
      <c r="N49" s="105" t="s">
        <v>13</v>
      </c>
      <c r="O49" s="61"/>
    </row>
    <row r="50" spans="1:15" ht="25.5">
      <c r="A50" s="10" t="s">
        <v>91</v>
      </c>
      <c r="B50" s="11" t="s">
        <v>29</v>
      </c>
      <c r="C50" s="63">
        <v>26000</v>
      </c>
      <c r="D50" s="64">
        <v>26000</v>
      </c>
      <c r="E50" s="64">
        <f t="shared" si="24"/>
        <v>100</v>
      </c>
      <c r="F50" s="61" t="s">
        <v>13</v>
      </c>
      <c r="G50" s="121"/>
      <c r="H50" s="121" t="s">
        <v>13</v>
      </c>
      <c r="I50" s="121" t="s">
        <v>13</v>
      </c>
      <c r="J50" s="121"/>
      <c r="K50" s="121" t="s">
        <v>13</v>
      </c>
      <c r="L50" s="121"/>
      <c r="M50" s="121" t="s">
        <v>13</v>
      </c>
      <c r="N50" s="103" t="s">
        <v>13</v>
      </c>
      <c r="O50" s="62"/>
    </row>
    <row r="51" spans="1:15" ht="25.5">
      <c r="A51" s="10" t="s">
        <v>92</v>
      </c>
      <c r="B51" s="11" t="s">
        <v>30</v>
      </c>
      <c r="C51" s="63">
        <v>5300</v>
      </c>
      <c r="D51" s="64">
        <v>5329</v>
      </c>
      <c r="E51" s="64">
        <f t="shared" si="24"/>
        <v>100.54716981132076</v>
      </c>
      <c r="F51" s="61" t="s">
        <v>13</v>
      </c>
      <c r="G51" s="121"/>
      <c r="H51" s="121" t="s">
        <v>13</v>
      </c>
      <c r="I51" s="121" t="s">
        <v>13</v>
      </c>
      <c r="J51" s="121"/>
      <c r="K51" s="121" t="s">
        <v>13</v>
      </c>
      <c r="L51" s="121"/>
      <c r="M51" s="121" t="s">
        <v>13</v>
      </c>
      <c r="N51" s="103" t="s">
        <v>13</v>
      </c>
      <c r="O51" s="62"/>
    </row>
    <row r="52" spans="1:15" ht="25.5">
      <c r="A52" s="10" t="s">
        <v>92</v>
      </c>
      <c r="B52" s="11" t="s">
        <v>29</v>
      </c>
      <c r="C52" s="63">
        <v>26000</v>
      </c>
      <c r="D52" s="64">
        <v>26000</v>
      </c>
      <c r="E52" s="64">
        <f t="shared" si="24"/>
        <v>100</v>
      </c>
      <c r="F52" s="61" t="s">
        <v>13</v>
      </c>
      <c r="G52" s="121"/>
      <c r="H52" s="121" t="s">
        <v>13</v>
      </c>
      <c r="I52" s="121" t="s">
        <v>13</v>
      </c>
      <c r="J52" s="121"/>
      <c r="K52" s="121" t="s">
        <v>13</v>
      </c>
      <c r="L52" s="121"/>
      <c r="M52" s="121" t="s">
        <v>13</v>
      </c>
      <c r="N52" s="103" t="s">
        <v>13</v>
      </c>
      <c r="O52" s="62"/>
    </row>
    <row r="53" spans="1:15" s="2" customFormat="1" ht="25.5">
      <c r="A53" s="42" t="s">
        <v>51</v>
      </c>
      <c r="B53" s="24" t="s">
        <v>13</v>
      </c>
      <c r="C53" s="43" t="s">
        <v>13</v>
      </c>
      <c r="D53" s="85" t="s">
        <v>13</v>
      </c>
      <c r="E53" s="44" t="s">
        <v>13</v>
      </c>
      <c r="F53" s="55" t="s">
        <v>13</v>
      </c>
      <c r="G53" s="119"/>
      <c r="H53" s="119" t="s">
        <v>13</v>
      </c>
      <c r="I53" s="119" t="s">
        <v>13</v>
      </c>
      <c r="J53" s="119"/>
      <c r="K53" s="119" t="s">
        <v>13</v>
      </c>
      <c r="L53" s="119"/>
      <c r="M53" s="119" t="s">
        <v>13</v>
      </c>
      <c r="N53" s="100" t="s">
        <v>13</v>
      </c>
      <c r="O53" s="56"/>
    </row>
    <row r="54" spans="1:15" ht="25.5">
      <c r="A54" s="12" t="s">
        <v>152</v>
      </c>
      <c r="B54" s="13" t="s">
        <v>13</v>
      </c>
      <c r="C54" s="47" t="s">
        <v>13</v>
      </c>
      <c r="D54" s="86" t="s">
        <v>13</v>
      </c>
      <c r="E54" s="48" t="s">
        <v>13</v>
      </c>
      <c r="F54" s="65" t="s">
        <v>13</v>
      </c>
      <c r="G54" s="122"/>
      <c r="H54" s="122" t="s">
        <v>13</v>
      </c>
      <c r="I54" s="122" t="s">
        <v>13</v>
      </c>
      <c r="J54" s="122"/>
      <c r="K54" s="122" t="s">
        <v>13</v>
      </c>
      <c r="L54" s="122"/>
      <c r="M54" s="122" t="s">
        <v>13</v>
      </c>
      <c r="N54" s="104" t="s">
        <v>13</v>
      </c>
      <c r="O54" s="66"/>
    </row>
    <row r="55" spans="1:15" s="2" customFormat="1" ht="25.5">
      <c r="A55" s="14" t="s">
        <v>14</v>
      </c>
      <c r="B55" s="15" t="s">
        <v>13</v>
      </c>
      <c r="C55" s="51" t="s">
        <v>13</v>
      </c>
      <c r="D55" s="87" t="s">
        <v>13</v>
      </c>
      <c r="E55" s="52" t="s">
        <v>13</v>
      </c>
      <c r="F55" s="106">
        <v>6508000</v>
      </c>
      <c r="G55" s="107">
        <f>SUM(G56:G57)</f>
        <v>6503739</v>
      </c>
      <c r="H55" s="107">
        <f>SUM(H56:H57)</f>
        <v>6493577.7599999998</v>
      </c>
      <c r="I55" s="107">
        <f t="shared" ref="I55:I57" si="25">H55/F55*100</f>
        <v>99.778392132759677</v>
      </c>
      <c r="J55" s="107">
        <f t="shared" ref="J55:J57" si="26">H55/G55*100</f>
        <v>99.843763103039649</v>
      </c>
      <c r="K55" s="107">
        <v>20608100</v>
      </c>
      <c r="L55" s="107">
        <f>L56</f>
        <v>20608100</v>
      </c>
      <c r="M55" s="107">
        <f>M56</f>
        <v>19107670.489999998</v>
      </c>
      <c r="N55" s="109">
        <f t="shared" ref="N55:N56" si="27">M55/K55*100</f>
        <v>92.719224431170261</v>
      </c>
      <c r="O55" s="106">
        <f>M55/L55*100</f>
        <v>92.719224431170261</v>
      </c>
    </row>
    <row r="56" spans="1:15" ht="25.5">
      <c r="A56" s="10" t="s">
        <v>16</v>
      </c>
      <c r="B56" s="11" t="s">
        <v>11</v>
      </c>
      <c r="C56" s="38" t="s">
        <v>13</v>
      </c>
      <c r="D56" s="84" t="s">
        <v>13</v>
      </c>
      <c r="E56" s="39" t="s">
        <v>13</v>
      </c>
      <c r="F56" s="40">
        <v>450000</v>
      </c>
      <c r="G56" s="116">
        <v>450000</v>
      </c>
      <c r="H56" s="116">
        <v>439838.76</v>
      </c>
      <c r="I56" s="116">
        <f t="shared" si="25"/>
        <v>97.741946666666664</v>
      </c>
      <c r="J56" s="116">
        <f t="shared" si="26"/>
        <v>97.741946666666664</v>
      </c>
      <c r="K56" s="116">
        <v>20608100</v>
      </c>
      <c r="L56" s="116">
        <v>20608100</v>
      </c>
      <c r="M56" s="116">
        <v>19107670.489999998</v>
      </c>
      <c r="N56" s="95">
        <f t="shared" si="27"/>
        <v>92.719224431170261</v>
      </c>
      <c r="O56" s="40">
        <f>M56/L56*100</f>
        <v>92.719224431170261</v>
      </c>
    </row>
    <row r="57" spans="1:15" ht="25.5">
      <c r="A57" s="10" t="s">
        <v>17</v>
      </c>
      <c r="B57" s="11" t="s">
        <v>11</v>
      </c>
      <c r="C57" s="38"/>
      <c r="D57" s="84"/>
      <c r="E57" s="39"/>
      <c r="F57" s="40">
        <v>6058000</v>
      </c>
      <c r="G57" s="116">
        <v>6053739</v>
      </c>
      <c r="H57" s="116">
        <v>6053739</v>
      </c>
      <c r="I57" s="116">
        <f t="shared" si="25"/>
        <v>99.929663255199742</v>
      </c>
      <c r="J57" s="116">
        <f t="shared" si="26"/>
        <v>100</v>
      </c>
      <c r="K57" s="116">
        <v>0</v>
      </c>
      <c r="L57" s="116">
        <v>0</v>
      </c>
      <c r="M57" s="116">
        <v>0</v>
      </c>
      <c r="N57" s="95">
        <v>0</v>
      </c>
      <c r="O57" s="40">
        <v>0</v>
      </c>
    </row>
    <row r="58" spans="1:15" ht="25.5">
      <c r="A58" s="14" t="s">
        <v>20</v>
      </c>
      <c r="B58" s="11" t="s">
        <v>13</v>
      </c>
      <c r="C58" s="38" t="s">
        <v>13</v>
      </c>
      <c r="D58" s="84" t="s">
        <v>13</v>
      </c>
      <c r="E58" s="39" t="s">
        <v>13</v>
      </c>
      <c r="F58" s="61" t="s">
        <v>13</v>
      </c>
      <c r="G58" s="121"/>
      <c r="H58" s="121" t="s">
        <v>13</v>
      </c>
      <c r="I58" s="121" t="s">
        <v>13</v>
      </c>
      <c r="J58" s="121"/>
      <c r="K58" s="121" t="s">
        <v>13</v>
      </c>
      <c r="L58" s="121"/>
      <c r="M58" s="121" t="s">
        <v>13</v>
      </c>
      <c r="N58" s="105" t="s">
        <v>13</v>
      </c>
      <c r="O58" s="61"/>
    </row>
    <row r="59" spans="1:15" ht="25.5">
      <c r="A59" s="10" t="s">
        <v>93</v>
      </c>
      <c r="B59" s="11" t="s">
        <v>30</v>
      </c>
      <c r="C59" s="63">
        <v>2000</v>
      </c>
      <c r="D59" s="64">
        <v>2000</v>
      </c>
      <c r="E59" s="64">
        <f t="shared" ref="E59:E60" si="28">(D59*100)/C59</f>
        <v>100</v>
      </c>
      <c r="F59" s="61" t="s">
        <v>13</v>
      </c>
      <c r="G59" s="121"/>
      <c r="H59" s="121" t="s">
        <v>13</v>
      </c>
      <c r="I59" s="121" t="s">
        <v>13</v>
      </c>
      <c r="J59" s="121"/>
      <c r="K59" s="121" t="s">
        <v>13</v>
      </c>
      <c r="L59" s="121"/>
      <c r="M59" s="121" t="s">
        <v>13</v>
      </c>
      <c r="N59" s="103" t="s">
        <v>13</v>
      </c>
      <c r="O59" s="62"/>
    </row>
    <row r="60" spans="1:15" ht="25.5">
      <c r="A60" s="10" t="s">
        <v>93</v>
      </c>
      <c r="B60" s="11" t="s">
        <v>73</v>
      </c>
      <c r="C60" s="63">
        <v>110</v>
      </c>
      <c r="D60" s="64">
        <v>110</v>
      </c>
      <c r="E60" s="64">
        <f t="shared" si="28"/>
        <v>100</v>
      </c>
      <c r="F60" s="61" t="s">
        <v>13</v>
      </c>
      <c r="G60" s="121"/>
      <c r="H60" s="121" t="s">
        <v>13</v>
      </c>
      <c r="I60" s="121" t="s">
        <v>13</v>
      </c>
      <c r="J60" s="121"/>
      <c r="K60" s="121" t="s">
        <v>13</v>
      </c>
      <c r="L60" s="121"/>
      <c r="M60" s="121" t="s">
        <v>13</v>
      </c>
      <c r="N60" s="103" t="s">
        <v>13</v>
      </c>
      <c r="O60" s="62"/>
    </row>
    <row r="61" spans="1:15" s="2" customFormat="1" ht="25.5">
      <c r="A61" s="42" t="s">
        <v>24</v>
      </c>
      <c r="B61" s="24" t="s">
        <v>13</v>
      </c>
      <c r="C61" s="43" t="s">
        <v>13</v>
      </c>
      <c r="D61" s="85" t="s">
        <v>13</v>
      </c>
      <c r="E61" s="44" t="s">
        <v>13</v>
      </c>
      <c r="F61" s="55" t="s">
        <v>13</v>
      </c>
      <c r="G61" s="119"/>
      <c r="H61" s="119" t="s">
        <v>13</v>
      </c>
      <c r="I61" s="119" t="s">
        <v>13</v>
      </c>
      <c r="J61" s="119"/>
      <c r="K61" s="119" t="s">
        <v>13</v>
      </c>
      <c r="L61" s="119"/>
      <c r="M61" s="119" t="s">
        <v>13</v>
      </c>
      <c r="N61" s="100" t="s">
        <v>13</v>
      </c>
      <c r="O61" s="56"/>
    </row>
    <row r="62" spans="1:15" s="2" customFormat="1" ht="25.5">
      <c r="A62" s="14" t="s">
        <v>14</v>
      </c>
      <c r="B62" s="15" t="s">
        <v>13</v>
      </c>
      <c r="C62" s="51" t="s">
        <v>13</v>
      </c>
      <c r="D62" s="87" t="s">
        <v>13</v>
      </c>
      <c r="E62" s="52" t="s">
        <v>13</v>
      </c>
      <c r="F62" s="53">
        <v>329718100</v>
      </c>
      <c r="G62" s="123">
        <f>SUM(G63:G64)</f>
        <v>319615634.54000002</v>
      </c>
      <c r="H62" s="123">
        <f>SUM(H63:H64)</f>
        <v>318139601.69999999</v>
      </c>
      <c r="I62" s="123">
        <f t="shared" ref="I62:I64" si="29">H62/F62*100</f>
        <v>96.488364363375865</v>
      </c>
      <c r="J62" s="116">
        <f t="shared" ref="J62:J64" si="30">H62/G62*100</f>
        <v>99.538185032116971</v>
      </c>
      <c r="K62" s="123">
        <v>0</v>
      </c>
      <c r="L62" s="123">
        <v>0</v>
      </c>
      <c r="M62" s="123">
        <v>0</v>
      </c>
      <c r="N62" s="102">
        <v>0</v>
      </c>
      <c r="O62" s="53">
        <v>0</v>
      </c>
    </row>
    <row r="63" spans="1:15" ht="25.5">
      <c r="A63" s="10" t="s">
        <v>145</v>
      </c>
      <c r="B63" s="11" t="s">
        <v>11</v>
      </c>
      <c r="C63" s="38" t="s">
        <v>13</v>
      </c>
      <c r="D63" s="84" t="s">
        <v>13</v>
      </c>
      <c r="E63" s="39" t="s">
        <v>13</v>
      </c>
      <c r="F63" s="40">
        <v>116877300</v>
      </c>
      <c r="G63" s="116">
        <f>121196569.65+1136502.15</f>
        <v>122333071.80000001</v>
      </c>
      <c r="H63" s="116">
        <f>119764646.46+1086502.15+5890.35</f>
        <v>120857038.95999999</v>
      </c>
      <c r="I63" s="116">
        <f>H63/F63*100</f>
        <v>103.40505723523729</v>
      </c>
      <c r="J63" s="116">
        <f t="shared" si="30"/>
        <v>98.793431066283404</v>
      </c>
      <c r="K63" s="116">
        <v>0</v>
      </c>
      <c r="L63" s="116">
        <v>0</v>
      </c>
      <c r="M63" s="116">
        <v>0</v>
      </c>
      <c r="N63" s="95">
        <v>0</v>
      </c>
      <c r="O63" s="40">
        <v>0</v>
      </c>
    </row>
    <row r="64" spans="1:15" ht="25.5">
      <c r="A64" s="10" t="s">
        <v>17</v>
      </c>
      <c r="B64" s="11" t="s">
        <v>11</v>
      </c>
      <c r="C64" s="38" t="s">
        <v>13</v>
      </c>
      <c r="D64" s="84" t="s">
        <v>13</v>
      </c>
      <c r="E64" s="39" t="s">
        <v>13</v>
      </c>
      <c r="F64" s="40">
        <v>212840800</v>
      </c>
      <c r="G64" s="116">
        <v>197282562.74000001</v>
      </c>
      <c r="H64" s="116">
        <f>56822662.74+140459900</f>
        <v>197282562.74000001</v>
      </c>
      <c r="I64" s="116">
        <f t="shared" si="29"/>
        <v>92.690199783124299</v>
      </c>
      <c r="J64" s="116">
        <f t="shared" si="30"/>
        <v>100</v>
      </c>
      <c r="K64" s="116">
        <v>0</v>
      </c>
      <c r="L64" s="116">
        <v>0</v>
      </c>
      <c r="M64" s="116">
        <v>0</v>
      </c>
      <c r="N64" s="95">
        <v>0</v>
      </c>
      <c r="O64" s="40">
        <v>0</v>
      </c>
    </row>
    <row r="65" spans="1:15" s="2" customFormat="1" ht="40.5">
      <c r="A65" s="42" t="s">
        <v>52</v>
      </c>
      <c r="B65" s="24" t="s">
        <v>13</v>
      </c>
      <c r="C65" s="43" t="s">
        <v>13</v>
      </c>
      <c r="D65" s="85" t="s">
        <v>13</v>
      </c>
      <c r="E65" s="44" t="s">
        <v>13</v>
      </c>
      <c r="F65" s="55" t="s">
        <v>13</v>
      </c>
      <c r="G65" s="119"/>
      <c r="H65" s="119" t="s">
        <v>13</v>
      </c>
      <c r="I65" s="119" t="s">
        <v>13</v>
      </c>
      <c r="J65" s="119"/>
      <c r="K65" s="119" t="s">
        <v>13</v>
      </c>
      <c r="L65" s="119"/>
      <c r="M65" s="119" t="s">
        <v>13</v>
      </c>
      <c r="N65" s="100" t="s">
        <v>13</v>
      </c>
      <c r="O65" s="56"/>
    </row>
    <row r="66" spans="1:15" ht="25.5">
      <c r="A66" s="12" t="s">
        <v>153</v>
      </c>
      <c r="B66" s="13" t="s">
        <v>13</v>
      </c>
      <c r="C66" s="47" t="s">
        <v>13</v>
      </c>
      <c r="D66" s="86" t="s">
        <v>13</v>
      </c>
      <c r="E66" s="48" t="s">
        <v>13</v>
      </c>
      <c r="F66" s="65" t="s">
        <v>13</v>
      </c>
      <c r="G66" s="122"/>
      <c r="H66" s="122" t="s">
        <v>13</v>
      </c>
      <c r="I66" s="122" t="s">
        <v>13</v>
      </c>
      <c r="J66" s="122"/>
      <c r="K66" s="122" t="s">
        <v>13</v>
      </c>
      <c r="L66" s="122"/>
      <c r="M66" s="122" t="s">
        <v>13</v>
      </c>
      <c r="N66" s="104" t="s">
        <v>13</v>
      </c>
      <c r="O66" s="66"/>
    </row>
    <row r="67" spans="1:15" s="2" customFormat="1" ht="25.5">
      <c r="A67" s="14" t="s">
        <v>14</v>
      </c>
      <c r="B67" s="15" t="s">
        <v>13</v>
      </c>
      <c r="C67" s="51" t="s">
        <v>13</v>
      </c>
      <c r="D67" s="87" t="s">
        <v>13</v>
      </c>
      <c r="E67" s="52" t="s">
        <v>13</v>
      </c>
      <c r="F67" s="106">
        <v>18464700</v>
      </c>
      <c r="G67" s="107">
        <f>G68</f>
        <v>18464700</v>
      </c>
      <c r="H67" s="107">
        <f>H68</f>
        <v>18075752.399999999</v>
      </c>
      <c r="I67" s="107">
        <f t="shared" ref="I67:I68" si="31">H67/F67*100</f>
        <v>97.893561227639765</v>
      </c>
      <c r="J67" s="107">
        <f t="shared" ref="J67:J68" si="32">H67/G67*100</f>
        <v>97.893561227639765</v>
      </c>
      <c r="K67" s="107">
        <v>5931600</v>
      </c>
      <c r="L67" s="107">
        <f>L68</f>
        <v>5931600</v>
      </c>
      <c r="M67" s="107">
        <f>M68</f>
        <v>5814718</v>
      </c>
      <c r="N67" s="109">
        <f t="shared" ref="N67:N68" si="33">M67/K67*100</f>
        <v>98.029503000876659</v>
      </c>
      <c r="O67" s="106">
        <f t="shared" ref="O67:O68" si="34">M67/L67*100</f>
        <v>98.029503000876659</v>
      </c>
    </row>
    <row r="68" spans="1:15" ht="25.5">
      <c r="A68" s="10" t="s">
        <v>16</v>
      </c>
      <c r="B68" s="11" t="s">
        <v>11</v>
      </c>
      <c r="C68" s="38" t="s">
        <v>13</v>
      </c>
      <c r="D68" s="84" t="s">
        <v>13</v>
      </c>
      <c r="E68" s="39" t="s">
        <v>13</v>
      </c>
      <c r="F68" s="40">
        <v>18464700</v>
      </c>
      <c r="G68" s="116">
        <v>18464700</v>
      </c>
      <c r="H68" s="116">
        <v>18075752.399999999</v>
      </c>
      <c r="I68" s="116">
        <f t="shared" si="31"/>
        <v>97.893561227639765</v>
      </c>
      <c r="J68" s="116">
        <f t="shared" si="32"/>
        <v>97.893561227639765</v>
      </c>
      <c r="K68" s="116">
        <v>5931600</v>
      </c>
      <c r="L68" s="116">
        <v>5931600</v>
      </c>
      <c r="M68" s="116">
        <v>5814718</v>
      </c>
      <c r="N68" s="95">
        <f t="shared" si="33"/>
        <v>98.029503000876659</v>
      </c>
      <c r="O68" s="40">
        <f t="shared" si="34"/>
        <v>98.029503000876659</v>
      </c>
    </row>
    <row r="69" spans="1:15" ht="25.5">
      <c r="A69" s="14" t="s">
        <v>20</v>
      </c>
      <c r="B69" s="11" t="s">
        <v>13</v>
      </c>
      <c r="C69" s="38" t="s">
        <v>13</v>
      </c>
      <c r="D69" s="84" t="s">
        <v>13</v>
      </c>
      <c r="E69" s="39" t="s">
        <v>13</v>
      </c>
      <c r="F69" s="61" t="s">
        <v>13</v>
      </c>
      <c r="G69" s="121"/>
      <c r="H69" s="121" t="s">
        <v>13</v>
      </c>
      <c r="I69" s="121" t="s">
        <v>13</v>
      </c>
      <c r="J69" s="121"/>
      <c r="K69" s="121" t="s">
        <v>13</v>
      </c>
      <c r="L69" s="121"/>
      <c r="M69" s="121" t="s">
        <v>13</v>
      </c>
      <c r="N69" s="103" t="s">
        <v>13</v>
      </c>
      <c r="O69" s="62"/>
    </row>
    <row r="70" spans="1:15" s="5" customFormat="1" ht="40.5">
      <c r="A70" s="67" t="s">
        <v>94</v>
      </c>
      <c r="B70" s="68" t="s">
        <v>37</v>
      </c>
      <c r="C70" s="63">
        <v>288</v>
      </c>
      <c r="D70" s="64">
        <v>288</v>
      </c>
      <c r="E70" s="64">
        <f t="shared" ref="E70:E77" si="35">(D70*100)/C70</f>
        <v>100</v>
      </c>
      <c r="F70" s="61" t="s">
        <v>13</v>
      </c>
      <c r="G70" s="121"/>
      <c r="H70" s="121" t="s">
        <v>13</v>
      </c>
      <c r="I70" s="121" t="s">
        <v>13</v>
      </c>
      <c r="J70" s="121"/>
      <c r="K70" s="121" t="s">
        <v>13</v>
      </c>
      <c r="L70" s="121"/>
      <c r="M70" s="121" t="s">
        <v>13</v>
      </c>
      <c r="N70" s="103" t="s">
        <v>13</v>
      </c>
      <c r="O70" s="62"/>
    </row>
    <row r="71" spans="1:15" s="5" customFormat="1" ht="25.5">
      <c r="A71" s="67" t="s">
        <v>95</v>
      </c>
      <c r="B71" s="68" t="s">
        <v>76</v>
      </c>
      <c r="C71" s="63">
        <v>140</v>
      </c>
      <c r="D71" s="64">
        <v>140</v>
      </c>
      <c r="E71" s="64">
        <f t="shared" si="35"/>
        <v>100</v>
      </c>
      <c r="F71" s="61" t="s">
        <v>13</v>
      </c>
      <c r="G71" s="121"/>
      <c r="H71" s="121" t="s">
        <v>13</v>
      </c>
      <c r="I71" s="121" t="s">
        <v>13</v>
      </c>
      <c r="J71" s="121"/>
      <c r="K71" s="121" t="s">
        <v>13</v>
      </c>
      <c r="L71" s="121"/>
      <c r="M71" s="121" t="s">
        <v>13</v>
      </c>
      <c r="N71" s="103" t="s">
        <v>13</v>
      </c>
      <c r="O71" s="62"/>
    </row>
    <row r="72" spans="1:15" s="5" customFormat="1" ht="25.5">
      <c r="A72" s="67" t="s">
        <v>96</v>
      </c>
      <c r="B72" s="68" t="s">
        <v>76</v>
      </c>
      <c r="C72" s="63">
        <v>45</v>
      </c>
      <c r="D72" s="64">
        <v>45</v>
      </c>
      <c r="E72" s="64">
        <f t="shared" si="35"/>
        <v>100</v>
      </c>
      <c r="F72" s="61" t="s">
        <v>13</v>
      </c>
      <c r="G72" s="121"/>
      <c r="H72" s="121" t="s">
        <v>13</v>
      </c>
      <c r="I72" s="121" t="s">
        <v>13</v>
      </c>
      <c r="J72" s="121"/>
      <c r="K72" s="121" t="s">
        <v>13</v>
      </c>
      <c r="L72" s="121"/>
      <c r="M72" s="121" t="s">
        <v>13</v>
      </c>
      <c r="N72" s="103" t="s">
        <v>13</v>
      </c>
      <c r="O72" s="62"/>
    </row>
    <row r="73" spans="1:15" s="5" customFormat="1" ht="25.5">
      <c r="A73" s="67" t="s">
        <v>97</v>
      </c>
      <c r="B73" s="68"/>
      <c r="C73" s="63"/>
      <c r="D73" s="64"/>
      <c r="E73" s="64"/>
      <c r="F73" s="61"/>
      <c r="G73" s="121"/>
      <c r="H73" s="121"/>
      <c r="I73" s="121"/>
      <c r="J73" s="121"/>
      <c r="K73" s="121"/>
      <c r="L73" s="121"/>
      <c r="M73" s="121"/>
      <c r="N73" s="103"/>
      <c r="O73" s="62"/>
    </row>
    <row r="74" spans="1:15" s="5" customFormat="1" ht="25.5">
      <c r="A74" s="69" t="s">
        <v>146</v>
      </c>
      <c r="B74" s="68" t="s">
        <v>71</v>
      </c>
      <c r="C74" s="63">
        <v>2597000</v>
      </c>
      <c r="D74" s="64">
        <v>2519200</v>
      </c>
      <c r="E74" s="64">
        <f t="shared" si="35"/>
        <v>97.00423565652676</v>
      </c>
      <c r="F74" s="61" t="s">
        <v>13</v>
      </c>
      <c r="G74" s="121"/>
      <c r="H74" s="121" t="s">
        <v>13</v>
      </c>
      <c r="I74" s="121" t="s">
        <v>13</v>
      </c>
      <c r="J74" s="121"/>
      <c r="K74" s="121" t="s">
        <v>13</v>
      </c>
      <c r="L74" s="121"/>
      <c r="M74" s="121" t="s">
        <v>13</v>
      </c>
      <c r="N74" s="103" t="s">
        <v>13</v>
      </c>
      <c r="O74" s="62"/>
    </row>
    <row r="75" spans="1:15" s="5" customFormat="1" ht="25.5">
      <c r="A75" s="69" t="s">
        <v>98</v>
      </c>
      <c r="B75" s="68" t="s">
        <v>71</v>
      </c>
      <c r="C75" s="63">
        <v>2597000</v>
      </c>
      <c r="D75" s="64">
        <v>2519200</v>
      </c>
      <c r="E75" s="64">
        <f t="shared" si="35"/>
        <v>97.00423565652676</v>
      </c>
      <c r="F75" s="61" t="s">
        <v>13</v>
      </c>
      <c r="G75" s="121"/>
      <c r="H75" s="121" t="s">
        <v>13</v>
      </c>
      <c r="I75" s="121" t="s">
        <v>13</v>
      </c>
      <c r="J75" s="121"/>
      <c r="K75" s="121" t="s">
        <v>13</v>
      </c>
      <c r="L75" s="121"/>
      <c r="M75" s="121" t="s">
        <v>13</v>
      </c>
      <c r="N75" s="103" t="s">
        <v>13</v>
      </c>
      <c r="O75" s="62"/>
    </row>
    <row r="76" spans="1:15" s="5" customFormat="1" ht="25.5">
      <c r="A76" s="69" t="s">
        <v>99</v>
      </c>
      <c r="B76" s="68" t="s">
        <v>30</v>
      </c>
      <c r="C76" s="63">
        <v>160</v>
      </c>
      <c r="D76" s="64">
        <v>170</v>
      </c>
      <c r="E76" s="64">
        <f t="shared" si="35"/>
        <v>106.25</v>
      </c>
      <c r="F76" s="61" t="s">
        <v>13</v>
      </c>
      <c r="G76" s="121"/>
      <c r="H76" s="121" t="s">
        <v>13</v>
      </c>
      <c r="I76" s="121" t="s">
        <v>13</v>
      </c>
      <c r="J76" s="121"/>
      <c r="K76" s="121" t="s">
        <v>13</v>
      </c>
      <c r="L76" s="121"/>
      <c r="M76" s="121" t="s">
        <v>13</v>
      </c>
      <c r="N76" s="103" t="s">
        <v>13</v>
      </c>
      <c r="O76" s="62"/>
    </row>
    <row r="77" spans="1:15" s="5" customFormat="1" ht="40.5">
      <c r="A77" s="70" t="s">
        <v>100</v>
      </c>
      <c r="B77" s="71" t="s">
        <v>30</v>
      </c>
      <c r="C77" s="63">
        <v>1200</v>
      </c>
      <c r="D77" s="64">
        <v>1226</v>
      </c>
      <c r="E77" s="64">
        <f t="shared" si="35"/>
        <v>102.16666666666667</v>
      </c>
      <c r="F77" s="61" t="s">
        <v>13</v>
      </c>
      <c r="G77" s="121"/>
      <c r="H77" s="121" t="s">
        <v>13</v>
      </c>
      <c r="I77" s="121" t="s">
        <v>13</v>
      </c>
      <c r="J77" s="121"/>
      <c r="K77" s="121" t="s">
        <v>13</v>
      </c>
      <c r="L77" s="121"/>
      <c r="M77" s="121" t="s">
        <v>13</v>
      </c>
      <c r="N77" s="103" t="s">
        <v>13</v>
      </c>
      <c r="O77" s="62"/>
    </row>
    <row r="78" spans="1:15" ht="25.5">
      <c r="A78" s="12" t="s">
        <v>154</v>
      </c>
      <c r="B78" s="13" t="s">
        <v>13</v>
      </c>
      <c r="C78" s="47" t="s">
        <v>13</v>
      </c>
      <c r="D78" s="86" t="s">
        <v>13</v>
      </c>
      <c r="E78" s="48" t="s">
        <v>13</v>
      </c>
      <c r="F78" s="65" t="s">
        <v>13</v>
      </c>
      <c r="G78" s="122"/>
      <c r="H78" s="122" t="s">
        <v>13</v>
      </c>
      <c r="I78" s="122" t="s">
        <v>13</v>
      </c>
      <c r="J78" s="122"/>
      <c r="K78" s="122" t="s">
        <v>13</v>
      </c>
      <c r="L78" s="122"/>
      <c r="M78" s="122" t="s">
        <v>13</v>
      </c>
      <c r="N78" s="104" t="s">
        <v>13</v>
      </c>
      <c r="O78" s="66"/>
    </row>
    <row r="79" spans="1:15" s="2" customFormat="1" ht="25.5">
      <c r="A79" s="14" t="s">
        <v>14</v>
      </c>
      <c r="B79" s="15" t="s">
        <v>13</v>
      </c>
      <c r="C79" s="51" t="s">
        <v>13</v>
      </c>
      <c r="D79" s="87" t="s">
        <v>13</v>
      </c>
      <c r="E79" s="52" t="s">
        <v>13</v>
      </c>
      <c r="F79" s="106">
        <v>32950500</v>
      </c>
      <c r="G79" s="107">
        <f>SUM(G80:G81)</f>
        <v>32609385.48</v>
      </c>
      <c r="H79" s="107">
        <f>SUM(H80:H81)</f>
        <v>32415864.98</v>
      </c>
      <c r="I79" s="107">
        <f t="shared" ref="I79:I81" si="36">H79/F79*100</f>
        <v>98.377460068891224</v>
      </c>
      <c r="J79" s="107">
        <f t="shared" ref="J79:J81" si="37">H79/G79*100</f>
        <v>99.406549687608532</v>
      </c>
      <c r="K79" s="107">
        <v>7048500</v>
      </c>
      <c r="L79" s="107">
        <f>L80</f>
        <v>7048500</v>
      </c>
      <c r="M79" s="107">
        <f>M80</f>
        <v>6334832</v>
      </c>
      <c r="N79" s="109">
        <f t="shared" ref="N79:N80" si="38">M79/K79*100</f>
        <v>89.874895367808747</v>
      </c>
      <c r="O79" s="106">
        <f t="shared" ref="O79:O80" si="39">M79/L79*100</f>
        <v>89.874895367808747</v>
      </c>
    </row>
    <row r="80" spans="1:15" ht="25.5">
      <c r="A80" s="10" t="s">
        <v>16</v>
      </c>
      <c r="B80" s="11" t="s">
        <v>11</v>
      </c>
      <c r="C80" s="38" t="s">
        <v>13</v>
      </c>
      <c r="D80" s="84" t="s">
        <v>13</v>
      </c>
      <c r="E80" s="39" t="s">
        <v>13</v>
      </c>
      <c r="F80" s="40">
        <v>17911800</v>
      </c>
      <c r="G80" s="116">
        <v>18186786</v>
      </c>
      <c r="H80" s="116">
        <v>17993265.5</v>
      </c>
      <c r="I80" s="116">
        <f t="shared" si="36"/>
        <v>100.45481470315659</v>
      </c>
      <c r="J80" s="116">
        <f t="shared" si="37"/>
        <v>98.93592798639628</v>
      </c>
      <c r="K80" s="116">
        <v>7048500</v>
      </c>
      <c r="L80" s="116">
        <v>7048500</v>
      </c>
      <c r="M80" s="116">
        <v>6334832</v>
      </c>
      <c r="N80" s="95">
        <f t="shared" si="38"/>
        <v>89.874895367808747</v>
      </c>
      <c r="O80" s="40">
        <f t="shared" si="39"/>
        <v>89.874895367808747</v>
      </c>
    </row>
    <row r="81" spans="1:15" ht="25.5">
      <c r="A81" s="10" t="s">
        <v>17</v>
      </c>
      <c r="B81" s="11" t="s">
        <v>11</v>
      </c>
      <c r="C81" s="38"/>
      <c r="D81" s="84"/>
      <c r="E81" s="39"/>
      <c r="F81" s="40">
        <v>15038700</v>
      </c>
      <c r="G81" s="116">
        <v>14422599.48</v>
      </c>
      <c r="H81" s="116">
        <v>14422599.48</v>
      </c>
      <c r="I81" s="116">
        <f t="shared" si="36"/>
        <v>95.903232859223209</v>
      </c>
      <c r="J81" s="116">
        <f t="shared" si="37"/>
        <v>100</v>
      </c>
      <c r="K81" s="116">
        <v>0</v>
      </c>
      <c r="L81" s="116">
        <v>0</v>
      </c>
      <c r="M81" s="116">
        <v>0</v>
      </c>
      <c r="N81" s="95">
        <v>0</v>
      </c>
      <c r="O81" s="40">
        <v>0</v>
      </c>
    </row>
    <row r="82" spans="1:15" ht="25.5">
      <c r="A82" s="14" t="s">
        <v>20</v>
      </c>
      <c r="B82" s="11" t="s">
        <v>13</v>
      </c>
      <c r="C82" s="38" t="s">
        <v>13</v>
      </c>
      <c r="D82" s="84" t="s">
        <v>13</v>
      </c>
      <c r="E82" s="39" t="s">
        <v>13</v>
      </c>
      <c r="F82" s="61" t="s">
        <v>13</v>
      </c>
      <c r="G82" s="121"/>
      <c r="H82" s="121" t="s">
        <v>13</v>
      </c>
      <c r="I82" s="121" t="s">
        <v>13</v>
      </c>
      <c r="J82" s="121"/>
      <c r="K82" s="121" t="s">
        <v>13</v>
      </c>
      <c r="L82" s="121"/>
      <c r="M82" s="121" t="s">
        <v>13</v>
      </c>
      <c r="N82" s="103" t="s">
        <v>13</v>
      </c>
      <c r="O82" s="62"/>
    </row>
    <row r="83" spans="1:15" ht="25.5">
      <c r="A83" s="10" t="s">
        <v>53</v>
      </c>
      <c r="B83" s="11" t="s">
        <v>30</v>
      </c>
      <c r="C83" s="63">
        <v>400</v>
      </c>
      <c r="D83" s="64">
        <v>388</v>
      </c>
      <c r="E83" s="64">
        <f t="shared" ref="E83:E85" si="40">(D83*100)/C83</f>
        <v>97</v>
      </c>
      <c r="F83" s="61" t="s">
        <v>13</v>
      </c>
      <c r="G83" s="121"/>
      <c r="H83" s="121" t="s">
        <v>13</v>
      </c>
      <c r="I83" s="121" t="s">
        <v>13</v>
      </c>
      <c r="J83" s="121"/>
      <c r="K83" s="121" t="s">
        <v>13</v>
      </c>
      <c r="L83" s="121"/>
      <c r="M83" s="121" t="s">
        <v>13</v>
      </c>
      <c r="N83" s="103" t="s">
        <v>13</v>
      </c>
      <c r="O83" s="62"/>
    </row>
    <row r="84" spans="1:15" ht="25.5">
      <c r="A84" s="18" t="s">
        <v>54</v>
      </c>
      <c r="B84" s="19" t="s">
        <v>30</v>
      </c>
      <c r="C84" s="63">
        <v>370</v>
      </c>
      <c r="D84" s="64">
        <v>370</v>
      </c>
      <c r="E84" s="64">
        <f t="shared" si="40"/>
        <v>100</v>
      </c>
      <c r="F84" s="61" t="s">
        <v>13</v>
      </c>
      <c r="G84" s="121"/>
      <c r="H84" s="121" t="s">
        <v>13</v>
      </c>
      <c r="I84" s="121" t="s">
        <v>13</v>
      </c>
      <c r="J84" s="121"/>
      <c r="K84" s="121" t="s">
        <v>13</v>
      </c>
      <c r="L84" s="121"/>
      <c r="M84" s="121" t="s">
        <v>13</v>
      </c>
      <c r="N84" s="103" t="s">
        <v>13</v>
      </c>
      <c r="O84" s="62"/>
    </row>
    <row r="85" spans="1:15" ht="25.5">
      <c r="A85" s="18" t="s">
        <v>55</v>
      </c>
      <c r="B85" s="19" t="s">
        <v>30</v>
      </c>
      <c r="C85" s="63">
        <v>30</v>
      </c>
      <c r="D85" s="64">
        <v>18</v>
      </c>
      <c r="E85" s="64">
        <f t="shared" si="40"/>
        <v>60</v>
      </c>
      <c r="F85" s="61" t="s">
        <v>13</v>
      </c>
      <c r="G85" s="121"/>
      <c r="H85" s="121" t="s">
        <v>13</v>
      </c>
      <c r="I85" s="121" t="s">
        <v>13</v>
      </c>
      <c r="J85" s="121"/>
      <c r="K85" s="121" t="s">
        <v>13</v>
      </c>
      <c r="L85" s="121"/>
      <c r="M85" s="121" t="s">
        <v>13</v>
      </c>
      <c r="N85" s="103" t="s">
        <v>13</v>
      </c>
      <c r="O85" s="62"/>
    </row>
    <row r="86" spans="1:15" s="2" customFormat="1" ht="25.5">
      <c r="A86" s="42" t="s">
        <v>56</v>
      </c>
      <c r="B86" s="24" t="s">
        <v>13</v>
      </c>
      <c r="C86" s="43" t="s">
        <v>13</v>
      </c>
      <c r="D86" s="85" t="s">
        <v>13</v>
      </c>
      <c r="E86" s="44" t="s">
        <v>13</v>
      </c>
      <c r="F86" s="55" t="s">
        <v>13</v>
      </c>
      <c r="G86" s="119"/>
      <c r="H86" s="119" t="s">
        <v>13</v>
      </c>
      <c r="I86" s="119" t="s">
        <v>13</v>
      </c>
      <c r="J86" s="119"/>
      <c r="K86" s="119" t="s">
        <v>13</v>
      </c>
      <c r="L86" s="119"/>
      <c r="M86" s="119" t="s">
        <v>13</v>
      </c>
      <c r="N86" s="100" t="s">
        <v>13</v>
      </c>
      <c r="O86" s="56"/>
    </row>
    <row r="87" spans="1:15" ht="25.5">
      <c r="A87" s="12" t="s">
        <v>155</v>
      </c>
      <c r="B87" s="13" t="s">
        <v>13</v>
      </c>
      <c r="C87" s="47" t="s">
        <v>13</v>
      </c>
      <c r="D87" s="86" t="s">
        <v>13</v>
      </c>
      <c r="E87" s="48" t="s">
        <v>13</v>
      </c>
      <c r="F87" s="65" t="s">
        <v>13</v>
      </c>
      <c r="G87" s="122"/>
      <c r="H87" s="122" t="s">
        <v>13</v>
      </c>
      <c r="I87" s="122" t="s">
        <v>13</v>
      </c>
      <c r="J87" s="122"/>
      <c r="K87" s="122" t="s">
        <v>13</v>
      </c>
      <c r="L87" s="122"/>
      <c r="M87" s="122" t="s">
        <v>13</v>
      </c>
      <c r="N87" s="104" t="s">
        <v>13</v>
      </c>
      <c r="O87" s="66"/>
    </row>
    <row r="88" spans="1:15" s="2" customFormat="1" ht="25.5">
      <c r="A88" s="14" t="s">
        <v>14</v>
      </c>
      <c r="B88" s="15" t="s">
        <v>13</v>
      </c>
      <c r="C88" s="51" t="s">
        <v>13</v>
      </c>
      <c r="D88" s="87" t="s">
        <v>13</v>
      </c>
      <c r="E88" s="52" t="s">
        <v>13</v>
      </c>
      <c r="F88" s="106">
        <v>4016600</v>
      </c>
      <c r="G88" s="107">
        <f>G89</f>
        <v>4016600</v>
      </c>
      <c r="H88" s="107">
        <f>H89</f>
        <v>3969431.66</v>
      </c>
      <c r="I88" s="107">
        <f t="shared" ref="I88:I89" si="41">H88/F88*100</f>
        <v>98.825664990290292</v>
      </c>
      <c r="J88" s="107">
        <f t="shared" ref="J88:J89" si="42">H88/G88*100</f>
        <v>98.825664990290292</v>
      </c>
      <c r="K88" s="107">
        <v>669700</v>
      </c>
      <c r="L88" s="107">
        <f>L89</f>
        <v>669700</v>
      </c>
      <c r="M88" s="107">
        <f>M89</f>
        <v>527669.25</v>
      </c>
      <c r="N88" s="109">
        <f t="shared" ref="N88:N89" si="43">M88/K88*100</f>
        <v>78.791884425862321</v>
      </c>
      <c r="O88" s="106">
        <f>M88/L88*100</f>
        <v>78.791884425862321</v>
      </c>
    </row>
    <row r="89" spans="1:15" ht="25.5">
      <c r="A89" s="10" t="s">
        <v>16</v>
      </c>
      <c r="B89" s="11" t="s">
        <v>11</v>
      </c>
      <c r="C89" s="38" t="s">
        <v>13</v>
      </c>
      <c r="D89" s="84" t="s">
        <v>13</v>
      </c>
      <c r="E89" s="39" t="s">
        <v>13</v>
      </c>
      <c r="F89" s="40">
        <v>4016600</v>
      </c>
      <c r="G89" s="116">
        <v>4016600</v>
      </c>
      <c r="H89" s="116">
        <v>3969431.66</v>
      </c>
      <c r="I89" s="116">
        <f t="shared" si="41"/>
        <v>98.825664990290292</v>
      </c>
      <c r="J89" s="116">
        <f t="shared" si="42"/>
        <v>98.825664990290292</v>
      </c>
      <c r="K89" s="116">
        <v>669700</v>
      </c>
      <c r="L89" s="116">
        <v>669700</v>
      </c>
      <c r="M89" s="116">
        <v>527669.25</v>
      </c>
      <c r="N89" s="95">
        <f t="shared" si="43"/>
        <v>78.791884425862321</v>
      </c>
      <c r="O89" s="40">
        <f t="shared" ref="O89" si="44">M89/L89*100</f>
        <v>78.791884425862321</v>
      </c>
    </row>
    <row r="90" spans="1:15" ht="25.5">
      <c r="A90" s="14" t="s">
        <v>20</v>
      </c>
      <c r="B90" s="11" t="s">
        <v>13</v>
      </c>
      <c r="C90" s="38" t="s">
        <v>13</v>
      </c>
      <c r="D90" s="84" t="s">
        <v>13</v>
      </c>
      <c r="E90" s="39" t="s">
        <v>13</v>
      </c>
      <c r="F90" s="61" t="s">
        <v>13</v>
      </c>
      <c r="G90" s="121"/>
      <c r="H90" s="121" t="s">
        <v>13</v>
      </c>
      <c r="I90" s="121" t="s">
        <v>13</v>
      </c>
      <c r="J90" s="121"/>
      <c r="K90" s="121" t="s">
        <v>13</v>
      </c>
      <c r="L90" s="121"/>
      <c r="M90" s="121" t="s">
        <v>13</v>
      </c>
      <c r="N90" s="103" t="s">
        <v>13</v>
      </c>
      <c r="O90" s="62"/>
    </row>
    <row r="91" spans="1:15" ht="25.5">
      <c r="A91" s="10" t="s">
        <v>57</v>
      </c>
      <c r="B91" s="11" t="s">
        <v>30</v>
      </c>
      <c r="C91" s="63">
        <v>800</v>
      </c>
      <c r="D91" s="64">
        <v>800</v>
      </c>
      <c r="E91" s="64">
        <f t="shared" ref="E91" si="45">(D91*100)/C91</f>
        <v>100</v>
      </c>
      <c r="F91" s="61" t="s">
        <v>13</v>
      </c>
      <c r="G91" s="121"/>
      <c r="H91" s="121" t="s">
        <v>13</v>
      </c>
      <c r="I91" s="121" t="s">
        <v>13</v>
      </c>
      <c r="J91" s="121"/>
      <c r="K91" s="121" t="s">
        <v>13</v>
      </c>
      <c r="L91" s="121"/>
      <c r="M91" s="121" t="s">
        <v>13</v>
      </c>
      <c r="N91" s="103" t="s">
        <v>13</v>
      </c>
      <c r="O91" s="62"/>
    </row>
    <row r="92" spans="1:15" s="2" customFormat="1" ht="40.5">
      <c r="A92" s="42" t="s">
        <v>58</v>
      </c>
      <c r="B92" s="24" t="s">
        <v>13</v>
      </c>
      <c r="C92" s="43" t="s">
        <v>13</v>
      </c>
      <c r="D92" s="85" t="s">
        <v>13</v>
      </c>
      <c r="E92" s="44" t="s">
        <v>13</v>
      </c>
      <c r="F92" s="55" t="s">
        <v>13</v>
      </c>
      <c r="G92" s="119"/>
      <c r="H92" s="119" t="s">
        <v>13</v>
      </c>
      <c r="I92" s="119" t="s">
        <v>13</v>
      </c>
      <c r="J92" s="119"/>
      <c r="K92" s="119" t="s">
        <v>13</v>
      </c>
      <c r="L92" s="119"/>
      <c r="M92" s="119" t="s">
        <v>13</v>
      </c>
      <c r="N92" s="100" t="s">
        <v>13</v>
      </c>
      <c r="O92" s="56"/>
    </row>
    <row r="93" spans="1:15" ht="38.25" customHeight="1">
      <c r="A93" s="12" t="s">
        <v>156</v>
      </c>
      <c r="B93" s="13" t="s">
        <v>13</v>
      </c>
      <c r="C93" s="47" t="s">
        <v>13</v>
      </c>
      <c r="D93" s="86" t="s">
        <v>13</v>
      </c>
      <c r="E93" s="48" t="s">
        <v>13</v>
      </c>
      <c r="F93" s="65" t="s">
        <v>13</v>
      </c>
      <c r="G93" s="122"/>
      <c r="H93" s="122" t="s">
        <v>13</v>
      </c>
      <c r="I93" s="122" t="s">
        <v>13</v>
      </c>
      <c r="J93" s="122"/>
      <c r="K93" s="122" t="s">
        <v>13</v>
      </c>
      <c r="L93" s="122"/>
      <c r="M93" s="122" t="s">
        <v>13</v>
      </c>
      <c r="N93" s="104" t="s">
        <v>13</v>
      </c>
      <c r="O93" s="66"/>
    </row>
    <row r="94" spans="1:15" ht="25.5">
      <c r="A94" s="14" t="s">
        <v>14</v>
      </c>
      <c r="B94" s="11" t="s">
        <v>13</v>
      </c>
      <c r="C94" s="38" t="s">
        <v>13</v>
      </c>
      <c r="D94" s="84" t="s">
        <v>13</v>
      </c>
      <c r="E94" s="39" t="s">
        <v>13</v>
      </c>
      <c r="F94" s="106">
        <v>8276400</v>
      </c>
      <c r="G94" s="107">
        <f>G95</f>
        <v>8276850</v>
      </c>
      <c r="H94" s="107">
        <f>H95</f>
        <v>8203049.2699999996</v>
      </c>
      <c r="I94" s="107">
        <f t="shared" ref="I94:I95" si="46">H94/F94*100</f>
        <v>99.113736286308054</v>
      </c>
      <c r="J94" s="107">
        <f t="shared" ref="J94:J95" si="47">H94/G94*100</f>
        <v>99.108347620169496</v>
      </c>
      <c r="K94" s="107">
        <v>12253000</v>
      </c>
      <c r="L94" s="107">
        <f>L95</f>
        <v>12253000</v>
      </c>
      <c r="M94" s="107">
        <f>M95</f>
        <v>11984148.6</v>
      </c>
      <c r="N94" s="109">
        <f t="shared" ref="N94:N95" si="48">M94/K94*100</f>
        <v>97.805832041132774</v>
      </c>
      <c r="O94" s="106">
        <f t="shared" ref="O94:O95" si="49">M94/L94*100</f>
        <v>97.805832041132774</v>
      </c>
    </row>
    <row r="95" spans="1:15" ht="25.5">
      <c r="A95" s="10" t="s">
        <v>16</v>
      </c>
      <c r="B95" s="11" t="s">
        <v>11</v>
      </c>
      <c r="C95" s="38" t="s">
        <v>13</v>
      </c>
      <c r="D95" s="84" t="s">
        <v>13</v>
      </c>
      <c r="E95" s="39" t="s">
        <v>13</v>
      </c>
      <c r="F95" s="40">
        <v>8276400</v>
      </c>
      <c r="G95" s="116">
        <v>8276850</v>
      </c>
      <c r="H95" s="116">
        <v>8203049.2699999996</v>
      </c>
      <c r="I95" s="116">
        <f t="shared" si="46"/>
        <v>99.113736286308054</v>
      </c>
      <c r="J95" s="116">
        <f t="shared" si="47"/>
        <v>99.108347620169496</v>
      </c>
      <c r="K95" s="116">
        <v>12253000</v>
      </c>
      <c r="L95" s="116">
        <v>12253000</v>
      </c>
      <c r="M95" s="116">
        <v>11984148.6</v>
      </c>
      <c r="N95" s="95">
        <f t="shared" si="48"/>
        <v>97.805832041132774</v>
      </c>
      <c r="O95" s="40">
        <f t="shared" si="49"/>
        <v>97.805832041132774</v>
      </c>
    </row>
    <row r="96" spans="1:15" ht="25.5">
      <c r="A96" s="14" t="s">
        <v>20</v>
      </c>
      <c r="B96" s="11" t="s">
        <v>13</v>
      </c>
      <c r="C96" s="38" t="s">
        <v>13</v>
      </c>
      <c r="D96" s="84" t="s">
        <v>13</v>
      </c>
      <c r="E96" s="39" t="s">
        <v>13</v>
      </c>
      <c r="F96" s="61" t="s">
        <v>13</v>
      </c>
      <c r="G96" s="121"/>
      <c r="H96" s="121" t="s">
        <v>13</v>
      </c>
      <c r="I96" s="121" t="s">
        <v>13</v>
      </c>
      <c r="J96" s="121"/>
      <c r="K96" s="121" t="s">
        <v>13</v>
      </c>
      <c r="L96" s="121"/>
      <c r="M96" s="121" t="s">
        <v>13</v>
      </c>
      <c r="N96" s="105" t="s">
        <v>13</v>
      </c>
      <c r="O96" s="61"/>
    </row>
    <row r="97" spans="1:15" ht="25.5">
      <c r="A97" s="10" t="s">
        <v>101</v>
      </c>
      <c r="B97" s="11" t="s">
        <v>30</v>
      </c>
      <c r="C97" s="63">
        <v>1000</v>
      </c>
      <c r="D97" s="64">
        <v>1000</v>
      </c>
      <c r="E97" s="64">
        <f t="shared" ref="E97:E98" si="50">(D97*100)/C97</f>
        <v>100</v>
      </c>
      <c r="F97" s="61" t="s">
        <v>13</v>
      </c>
      <c r="G97" s="121"/>
      <c r="H97" s="121" t="s">
        <v>13</v>
      </c>
      <c r="I97" s="121" t="s">
        <v>13</v>
      </c>
      <c r="J97" s="121"/>
      <c r="K97" s="121" t="s">
        <v>13</v>
      </c>
      <c r="L97" s="121"/>
      <c r="M97" s="121" t="s">
        <v>13</v>
      </c>
      <c r="N97" s="103" t="s">
        <v>13</v>
      </c>
      <c r="O97" s="62"/>
    </row>
    <row r="98" spans="1:15" ht="25.5">
      <c r="A98" s="10" t="s">
        <v>77</v>
      </c>
      <c r="B98" s="11" t="s">
        <v>30</v>
      </c>
      <c r="C98" s="63">
        <v>1000</v>
      </c>
      <c r="D98" s="64">
        <v>1000</v>
      </c>
      <c r="E98" s="64">
        <f t="shared" si="50"/>
        <v>100</v>
      </c>
      <c r="F98" s="61" t="s">
        <v>13</v>
      </c>
      <c r="G98" s="121"/>
      <c r="H98" s="121" t="s">
        <v>13</v>
      </c>
      <c r="I98" s="121" t="s">
        <v>13</v>
      </c>
      <c r="J98" s="121"/>
      <c r="K98" s="121" t="s">
        <v>13</v>
      </c>
      <c r="L98" s="121"/>
      <c r="M98" s="121" t="s">
        <v>13</v>
      </c>
      <c r="N98" s="103" t="s">
        <v>13</v>
      </c>
      <c r="O98" s="62"/>
    </row>
    <row r="99" spans="1:15" s="2" customFormat="1" ht="25.5">
      <c r="A99" s="42" t="s">
        <v>59</v>
      </c>
      <c r="B99" s="24" t="s">
        <v>13</v>
      </c>
      <c r="C99" s="43" t="s">
        <v>13</v>
      </c>
      <c r="D99" s="85" t="s">
        <v>13</v>
      </c>
      <c r="E99" s="44" t="s">
        <v>13</v>
      </c>
      <c r="F99" s="55" t="s">
        <v>13</v>
      </c>
      <c r="G99" s="119"/>
      <c r="H99" s="119" t="s">
        <v>13</v>
      </c>
      <c r="I99" s="119" t="s">
        <v>13</v>
      </c>
      <c r="J99" s="119"/>
      <c r="K99" s="119" t="s">
        <v>13</v>
      </c>
      <c r="L99" s="119"/>
      <c r="M99" s="119" t="s">
        <v>13</v>
      </c>
      <c r="N99" s="100" t="s">
        <v>13</v>
      </c>
      <c r="O99" s="56"/>
    </row>
    <row r="100" spans="1:15" ht="40.5">
      <c r="A100" s="12" t="s">
        <v>157</v>
      </c>
      <c r="B100" s="13" t="s">
        <v>13</v>
      </c>
      <c r="C100" s="47" t="s">
        <v>13</v>
      </c>
      <c r="D100" s="86" t="s">
        <v>13</v>
      </c>
      <c r="E100" s="48" t="s">
        <v>13</v>
      </c>
      <c r="F100" s="65" t="s">
        <v>13</v>
      </c>
      <c r="G100" s="122"/>
      <c r="H100" s="122" t="s">
        <v>13</v>
      </c>
      <c r="I100" s="122" t="s">
        <v>13</v>
      </c>
      <c r="J100" s="122"/>
      <c r="K100" s="122" t="s">
        <v>13</v>
      </c>
      <c r="L100" s="122"/>
      <c r="M100" s="122" t="s">
        <v>13</v>
      </c>
      <c r="N100" s="104" t="s">
        <v>13</v>
      </c>
      <c r="O100" s="66"/>
    </row>
    <row r="101" spans="1:15" s="2" customFormat="1" ht="25.5">
      <c r="A101" s="14" t="s">
        <v>14</v>
      </c>
      <c r="B101" s="15" t="s">
        <v>13</v>
      </c>
      <c r="C101" s="51" t="s">
        <v>13</v>
      </c>
      <c r="D101" s="87" t="s">
        <v>13</v>
      </c>
      <c r="E101" s="52" t="s">
        <v>13</v>
      </c>
      <c r="F101" s="106">
        <v>8198600</v>
      </c>
      <c r="G101" s="107">
        <f>G102</f>
        <v>8198600</v>
      </c>
      <c r="H101" s="107">
        <f>H102</f>
        <v>8160029.5</v>
      </c>
      <c r="I101" s="107">
        <f t="shared" ref="I101:I102" si="51">H101/F101*100</f>
        <v>99.529547727660812</v>
      </c>
      <c r="J101" s="107">
        <f t="shared" ref="J101:J102" si="52">H101/G101*100</f>
        <v>99.529547727660812</v>
      </c>
      <c r="K101" s="107">
        <v>18828247</v>
      </c>
      <c r="L101" s="107">
        <f>L102</f>
        <v>18828247</v>
      </c>
      <c r="M101" s="107">
        <f>M102</f>
        <v>18314548.469999999</v>
      </c>
      <c r="N101" s="109">
        <f t="shared" ref="N101:N102" si="53">M101/K101*100</f>
        <v>97.27166034097597</v>
      </c>
      <c r="O101" s="106">
        <f t="shared" ref="O101:O102" si="54">M101/L101*100</f>
        <v>97.27166034097597</v>
      </c>
    </row>
    <row r="102" spans="1:15" ht="25.5">
      <c r="A102" s="10" t="s">
        <v>16</v>
      </c>
      <c r="B102" s="11" t="s">
        <v>11</v>
      </c>
      <c r="C102" s="38" t="s">
        <v>13</v>
      </c>
      <c r="D102" s="84" t="s">
        <v>13</v>
      </c>
      <c r="E102" s="39" t="s">
        <v>13</v>
      </c>
      <c r="F102" s="40">
        <v>8198600</v>
      </c>
      <c r="G102" s="116">
        <v>8198600</v>
      </c>
      <c r="H102" s="116">
        <v>8160029.5</v>
      </c>
      <c r="I102" s="116">
        <f t="shared" si="51"/>
        <v>99.529547727660812</v>
      </c>
      <c r="J102" s="116">
        <f t="shared" si="52"/>
        <v>99.529547727660812</v>
      </c>
      <c r="K102" s="116">
        <v>18828247</v>
      </c>
      <c r="L102" s="116">
        <v>18828247</v>
      </c>
      <c r="M102" s="116">
        <v>18314548.469999999</v>
      </c>
      <c r="N102" s="95">
        <f t="shared" si="53"/>
        <v>97.27166034097597</v>
      </c>
      <c r="O102" s="40">
        <f t="shared" si="54"/>
        <v>97.27166034097597</v>
      </c>
    </row>
    <row r="103" spans="1:15" ht="25.5">
      <c r="A103" s="14" t="s">
        <v>20</v>
      </c>
      <c r="B103" s="11" t="s">
        <v>13</v>
      </c>
      <c r="C103" s="38" t="s">
        <v>13</v>
      </c>
      <c r="D103" s="84" t="s">
        <v>13</v>
      </c>
      <c r="E103" s="39" t="s">
        <v>13</v>
      </c>
      <c r="F103" s="61" t="s">
        <v>13</v>
      </c>
      <c r="G103" s="121"/>
      <c r="H103" s="121" t="s">
        <v>13</v>
      </c>
      <c r="I103" s="121" t="s">
        <v>13</v>
      </c>
      <c r="J103" s="121"/>
      <c r="K103" s="121" t="s">
        <v>13</v>
      </c>
      <c r="L103" s="121"/>
      <c r="M103" s="121" t="s">
        <v>13</v>
      </c>
      <c r="N103" s="105" t="s">
        <v>13</v>
      </c>
      <c r="O103" s="61"/>
    </row>
    <row r="104" spans="1:15" ht="40.5">
      <c r="A104" s="18" t="s">
        <v>78</v>
      </c>
      <c r="B104" s="19" t="s">
        <v>29</v>
      </c>
      <c r="C104" s="63">
        <v>350000</v>
      </c>
      <c r="D104" s="64">
        <v>360716.26</v>
      </c>
      <c r="E104" s="64">
        <f t="shared" ref="E104" si="55">(D104*100)/C104</f>
        <v>103.06178857142856</v>
      </c>
      <c r="F104" s="61" t="s">
        <v>13</v>
      </c>
      <c r="G104" s="121"/>
      <c r="H104" s="121" t="s">
        <v>13</v>
      </c>
      <c r="I104" s="121" t="s">
        <v>13</v>
      </c>
      <c r="J104" s="121"/>
      <c r="K104" s="121" t="s">
        <v>13</v>
      </c>
      <c r="L104" s="121"/>
      <c r="M104" s="121" t="s">
        <v>13</v>
      </c>
      <c r="N104" s="103" t="s">
        <v>13</v>
      </c>
      <c r="O104" s="62"/>
    </row>
    <row r="105" spans="1:15" ht="40.5">
      <c r="A105" s="12" t="s">
        <v>183</v>
      </c>
      <c r="B105" s="13" t="s">
        <v>13</v>
      </c>
      <c r="C105" s="47" t="s">
        <v>13</v>
      </c>
      <c r="D105" s="86" t="s">
        <v>13</v>
      </c>
      <c r="E105" s="48" t="s">
        <v>13</v>
      </c>
      <c r="F105" s="65" t="s">
        <v>13</v>
      </c>
      <c r="G105" s="122"/>
      <c r="H105" s="122" t="s">
        <v>13</v>
      </c>
      <c r="I105" s="122" t="s">
        <v>13</v>
      </c>
      <c r="J105" s="122"/>
      <c r="K105" s="122" t="s">
        <v>13</v>
      </c>
      <c r="L105" s="122"/>
      <c r="M105" s="122" t="s">
        <v>13</v>
      </c>
      <c r="N105" s="104" t="s">
        <v>13</v>
      </c>
      <c r="O105" s="66"/>
    </row>
    <row r="106" spans="1:15" ht="25.5">
      <c r="A106" s="14" t="s">
        <v>14</v>
      </c>
      <c r="B106" s="11" t="s">
        <v>13</v>
      </c>
      <c r="C106" s="38" t="s">
        <v>13</v>
      </c>
      <c r="D106" s="84" t="s">
        <v>13</v>
      </c>
      <c r="E106" s="39" t="s">
        <v>13</v>
      </c>
      <c r="F106" s="40">
        <v>0</v>
      </c>
      <c r="G106" s="116">
        <v>0</v>
      </c>
      <c r="H106" s="116">
        <v>0</v>
      </c>
      <c r="I106" s="116" t="s">
        <v>19</v>
      </c>
      <c r="J106" s="116">
        <v>0</v>
      </c>
      <c r="K106" s="107">
        <v>3362500</v>
      </c>
      <c r="L106" s="107">
        <f>L107</f>
        <v>3362500</v>
      </c>
      <c r="M106" s="107">
        <f>M107</f>
        <v>2814704.75</v>
      </c>
      <c r="N106" s="109">
        <f>M106/K106*100</f>
        <v>83.708691449814125</v>
      </c>
      <c r="O106" s="106">
        <f t="shared" ref="O106:O107" si="56">M106/L106*100</f>
        <v>83.708691449814125</v>
      </c>
    </row>
    <row r="107" spans="1:15" ht="25.5">
      <c r="A107" s="10" t="s">
        <v>16</v>
      </c>
      <c r="B107" s="11" t="s">
        <v>11</v>
      </c>
      <c r="C107" s="38" t="s">
        <v>13</v>
      </c>
      <c r="D107" s="84" t="s">
        <v>13</v>
      </c>
      <c r="E107" s="39" t="s">
        <v>13</v>
      </c>
      <c r="F107" s="40">
        <v>0</v>
      </c>
      <c r="G107" s="116">
        <v>0</v>
      </c>
      <c r="H107" s="116">
        <v>0</v>
      </c>
      <c r="I107" s="116" t="s">
        <v>19</v>
      </c>
      <c r="J107" s="116">
        <v>0</v>
      </c>
      <c r="K107" s="116">
        <v>3362500</v>
      </c>
      <c r="L107" s="116">
        <v>3362500</v>
      </c>
      <c r="M107" s="116">
        <v>2814704.75</v>
      </c>
      <c r="N107" s="95">
        <f>M107/K107*100</f>
        <v>83.708691449814125</v>
      </c>
      <c r="O107" s="40">
        <f t="shared" si="56"/>
        <v>83.708691449814125</v>
      </c>
    </row>
    <row r="108" spans="1:15" ht="25.5">
      <c r="A108" s="14" t="s">
        <v>20</v>
      </c>
      <c r="B108" s="11" t="s">
        <v>13</v>
      </c>
      <c r="C108" s="38" t="s">
        <v>13</v>
      </c>
      <c r="D108" s="84" t="s">
        <v>13</v>
      </c>
      <c r="E108" s="39" t="s">
        <v>13</v>
      </c>
      <c r="F108" s="61" t="s">
        <v>13</v>
      </c>
      <c r="G108" s="121"/>
      <c r="H108" s="121" t="s">
        <v>13</v>
      </c>
      <c r="I108" s="121" t="s">
        <v>13</v>
      </c>
      <c r="J108" s="121"/>
      <c r="K108" s="121" t="s">
        <v>13</v>
      </c>
      <c r="L108" s="121"/>
      <c r="M108" s="121" t="s">
        <v>13</v>
      </c>
      <c r="N108" s="105" t="s">
        <v>13</v>
      </c>
      <c r="O108" s="61"/>
    </row>
    <row r="109" spans="1:15" ht="40.5">
      <c r="A109" s="10" t="s">
        <v>79</v>
      </c>
      <c r="B109" s="11" t="s">
        <v>29</v>
      </c>
      <c r="C109" s="63">
        <v>2350000</v>
      </c>
      <c r="D109" s="64">
        <v>2715278</v>
      </c>
      <c r="E109" s="64">
        <f t="shared" ref="E109:E110" si="57">(D109*100)/C109</f>
        <v>115.54374468085106</v>
      </c>
      <c r="F109" s="61" t="s">
        <v>13</v>
      </c>
      <c r="G109" s="121"/>
      <c r="H109" s="121" t="s">
        <v>13</v>
      </c>
      <c r="I109" s="121" t="s">
        <v>13</v>
      </c>
      <c r="J109" s="121"/>
      <c r="K109" s="121" t="s">
        <v>13</v>
      </c>
      <c r="L109" s="121"/>
      <c r="M109" s="121" t="s">
        <v>13</v>
      </c>
      <c r="N109" s="103" t="s">
        <v>13</v>
      </c>
      <c r="O109" s="62"/>
    </row>
    <row r="110" spans="1:15" ht="40.5">
      <c r="A110" s="10" t="s">
        <v>147</v>
      </c>
      <c r="B110" s="11" t="s">
        <v>29</v>
      </c>
      <c r="C110" s="63">
        <v>1000000</v>
      </c>
      <c r="D110" s="64">
        <v>1341867</v>
      </c>
      <c r="E110" s="64">
        <f t="shared" si="57"/>
        <v>134.1867</v>
      </c>
      <c r="F110" s="61" t="s">
        <v>13</v>
      </c>
      <c r="G110" s="121"/>
      <c r="H110" s="121" t="s">
        <v>13</v>
      </c>
      <c r="I110" s="121" t="s">
        <v>13</v>
      </c>
      <c r="J110" s="121"/>
      <c r="K110" s="121" t="s">
        <v>13</v>
      </c>
      <c r="L110" s="121"/>
      <c r="M110" s="121" t="s">
        <v>13</v>
      </c>
      <c r="N110" s="103" t="s">
        <v>13</v>
      </c>
      <c r="O110" s="62"/>
    </row>
    <row r="111" spans="1:15" ht="25.5">
      <c r="A111" s="12" t="s">
        <v>158</v>
      </c>
      <c r="B111" s="13" t="s">
        <v>13</v>
      </c>
      <c r="C111" s="47" t="s">
        <v>13</v>
      </c>
      <c r="D111" s="86" t="s">
        <v>13</v>
      </c>
      <c r="E111" s="48" t="s">
        <v>13</v>
      </c>
      <c r="F111" s="65" t="s">
        <v>13</v>
      </c>
      <c r="G111" s="122"/>
      <c r="H111" s="122" t="s">
        <v>13</v>
      </c>
      <c r="I111" s="122" t="s">
        <v>13</v>
      </c>
      <c r="J111" s="122"/>
      <c r="K111" s="122" t="s">
        <v>13</v>
      </c>
      <c r="L111" s="122"/>
      <c r="M111" s="122" t="s">
        <v>13</v>
      </c>
      <c r="N111" s="104" t="s">
        <v>13</v>
      </c>
      <c r="O111" s="66"/>
    </row>
    <row r="112" spans="1:15" s="2" customFormat="1" ht="25.5">
      <c r="A112" s="14" t="s">
        <v>14</v>
      </c>
      <c r="B112" s="15" t="s">
        <v>13</v>
      </c>
      <c r="C112" s="51" t="s">
        <v>13</v>
      </c>
      <c r="D112" s="87" t="s">
        <v>13</v>
      </c>
      <c r="E112" s="52" t="s">
        <v>13</v>
      </c>
      <c r="F112" s="106">
        <v>20717100</v>
      </c>
      <c r="G112" s="107">
        <f>SUM(G113:G114)</f>
        <v>20700711.219999999</v>
      </c>
      <c r="H112" s="107">
        <f>SUM(H113:H114)</f>
        <v>20698172.629999999</v>
      </c>
      <c r="I112" s="107">
        <f t="shared" ref="I112:I114" si="58">H112/F112*100</f>
        <v>99.908638902162934</v>
      </c>
      <c r="J112" s="107">
        <f t="shared" ref="J112:J114" si="59">H112/G112*100</f>
        <v>99.987736701541223</v>
      </c>
      <c r="K112" s="123">
        <v>0</v>
      </c>
      <c r="L112" s="123">
        <v>0</v>
      </c>
      <c r="M112" s="123">
        <v>0</v>
      </c>
      <c r="N112" s="98">
        <v>0</v>
      </c>
      <c r="O112" s="54">
        <v>0</v>
      </c>
    </row>
    <row r="113" spans="1:15" ht="25.5">
      <c r="A113" s="10" t="s">
        <v>16</v>
      </c>
      <c r="B113" s="11" t="s">
        <v>11</v>
      </c>
      <c r="C113" s="38" t="s">
        <v>13</v>
      </c>
      <c r="D113" s="84" t="s">
        <v>13</v>
      </c>
      <c r="E113" s="39" t="s">
        <v>13</v>
      </c>
      <c r="F113" s="40">
        <v>18927100</v>
      </c>
      <c r="G113" s="116">
        <v>18927100</v>
      </c>
      <c r="H113" s="116">
        <v>18924561.41</v>
      </c>
      <c r="I113" s="116">
        <f t="shared" si="58"/>
        <v>99.986587538502988</v>
      </c>
      <c r="J113" s="116">
        <f t="shared" si="59"/>
        <v>99.986587538502988</v>
      </c>
      <c r="K113" s="116">
        <v>0</v>
      </c>
      <c r="L113" s="116">
        <v>0</v>
      </c>
      <c r="M113" s="116">
        <v>0</v>
      </c>
      <c r="N113" s="99">
        <v>0</v>
      </c>
      <c r="O113" s="41">
        <v>0</v>
      </c>
    </row>
    <row r="114" spans="1:15" ht="25.5">
      <c r="A114" s="10" t="s">
        <v>17</v>
      </c>
      <c r="B114" s="11" t="s">
        <v>11</v>
      </c>
      <c r="C114" s="38" t="s">
        <v>13</v>
      </c>
      <c r="D114" s="84" t="s">
        <v>13</v>
      </c>
      <c r="E114" s="39" t="s">
        <v>13</v>
      </c>
      <c r="F114" s="40">
        <v>1790000</v>
      </c>
      <c r="G114" s="116">
        <v>1773611.22</v>
      </c>
      <c r="H114" s="116">
        <v>1773611.22</v>
      </c>
      <c r="I114" s="116">
        <f t="shared" si="58"/>
        <v>99.084425698324026</v>
      </c>
      <c r="J114" s="116">
        <f t="shared" si="59"/>
        <v>100</v>
      </c>
      <c r="K114" s="116">
        <v>0</v>
      </c>
      <c r="L114" s="116">
        <v>0</v>
      </c>
      <c r="M114" s="116">
        <v>0</v>
      </c>
      <c r="N114" s="99">
        <v>0</v>
      </c>
      <c r="O114" s="41">
        <v>0</v>
      </c>
    </row>
    <row r="115" spans="1:15" ht="25.5">
      <c r="A115" s="14" t="s">
        <v>20</v>
      </c>
      <c r="B115" s="11" t="s">
        <v>13</v>
      </c>
      <c r="C115" s="38" t="s">
        <v>13</v>
      </c>
      <c r="D115" s="84" t="s">
        <v>13</v>
      </c>
      <c r="E115" s="39" t="s">
        <v>13</v>
      </c>
      <c r="F115" s="61" t="s">
        <v>13</v>
      </c>
      <c r="G115" s="121"/>
      <c r="H115" s="121" t="s">
        <v>13</v>
      </c>
      <c r="I115" s="121" t="s">
        <v>13</v>
      </c>
      <c r="J115" s="121"/>
      <c r="K115" s="121" t="s">
        <v>13</v>
      </c>
      <c r="L115" s="121"/>
      <c r="M115" s="121" t="s">
        <v>13</v>
      </c>
      <c r="N115" s="103" t="s">
        <v>13</v>
      </c>
      <c r="O115" s="62"/>
    </row>
    <row r="116" spans="1:15" ht="40.5">
      <c r="A116" s="10" t="s">
        <v>60</v>
      </c>
      <c r="B116" s="11" t="s">
        <v>30</v>
      </c>
      <c r="C116" s="63">
        <v>300000</v>
      </c>
      <c r="D116" s="64">
        <v>539093</v>
      </c>
      <c r="E116" s="64">
        <f t="shared" ref="E116:E117" si="60">(D116*100)/C116</f>
        <v>179.69766666666666</v>
      </c>
      <c r="F116" s="61" t="s">
        <v>13</v>
      </c>
      <c r="G116" s="121"/>
      <c r="H116" s="121" t="s">
        <v>13</v>
      </c>
      <c r="I116" s="121" t="s">
        <v>13</v>
      </c>
      <c r="J116" s="121"/>
      <c r="K116" s="121" t="s">
        <v>13</v>
      </c>
      <c r="L116" s="121"/>
      <c r="M116" s="121" t="s">
        <v>13</v>
      </c>
      <c r="N116" s="103" t="s">
        <v>13</v>
      </c>
      <c r="O116" s="62"/>
    </row>
    <row r="117" spans="1:15" ht="40.5">
      <c r="A117" s="10" t="s">
        <v>87</v>
      </c>
      <c r="B117" s="11" t="s">
        <v>61</v>
      </c>
      <c r="C117" s="63">
        <v>400</v>
      </c>
      <c r="D117" s="64">
        <v>537</v>
      </c>
      <c r="E117" s="64">
        <f t="shared" si="60"/>
        <v>134.25</v>
      </c>
      <c r="F117" s="61" t="s">
        <v>13</v>
      </c>
      <c r="G117" s="121"/>
      <c r="H117" s="121" t="s">
        <v>13</v>
      </c>
      <c r="I117" s="121" t="s">
        <v>13</v>
      </c>
      <c r="J117" s="121"/>
      <c r="K117" s="121" t="s">
        <v>13</v>
      </c>
      <c r="L117" s="121"/>
      <c r="M117" s="121" t="s">
        <v>13</v>
      </c>
      <c r="N117" s="103" t="s">
        <v>13</v>
      </c>
      <c r="O117" s="62"/>
    </row>
    <row r="118" spans="1:15" ht="25.5">
      <c r="A118" s="12" t="s">
        <v>159</v>
      </c>
      <c r="B118" s="13" t="s">
        <v>13</v>
      </c>
      <c r="C118" s="47" t="s">
        <v>13</v>
      </c>
      <c r="D118" s="86" t="s">
        <v>13</v>
      </c>
      <c r="E118" s="48" t="s">
        <v>13</v>
      </c>
      <c r="F118" s="65" t="s">
        <v>13</v>
      </c>
      <c r="G118" s="122"/>
      <c r="H118" s="122" t="s">
        <v>13</v>
      </c>
      <c r="I118" s="122" t="s">
        <v>13</v>
      </c>
      <c r="J118" s="122"/>
      <c r="K118" s="122" t="s">
        <v>13</v>
      </c>
      <c r="L118" s="122"/>
      <c r="M118" s="122" t="s">
        <v>13</v>
      </c>
      <c r="N118" s="104" t="s">
        <v>13</v>
      </c>
      <c r="O118" s="66"/>
    </row>
    <row r="119" spans="1:15" s="2" customFormat="1" ht="25.5">
      <c r="A119" s="14" t="s">
        <v>14</v>
      </c>
      <c r="B119" s="15" t="s">
        <v>13</v>
      </c>
      <c r="C119" s="51" t="s">
        <v>13</v>
      </c>
      <c r="D119" s="87" t="s">
        <v>13</v>
      </c>
      <c r="E119" s="52" t="s">
        <v>13</v>
      </c>
      <c r="F119" s="106">
        <v>12433200</v>
      </c>
      <c r="G119" s="107">
        <f>SUM(G120:G121)</f>
        <v>12185408</v>
      </c>
      <c r="H119" s="107">
        <f>SUM(H120:H121)</f>
        <v>10999371.539999999</v>
      </c>
      <c r="I119" s="107">
        <f t="shared" ref="I119:I121" si="61">H119/F119*100</f>
        <v>88.467743943634787</v>
      </c>
      <c r="J119" s="107">
        <f t="shared" ref="J119:J121" si="62">H119/G119*100</f>
        <v>90.266748064570336</v>
      </c>
      <c r="K119" s="107">
        <v>38315000</v>
      </c>
      <c r="L119" s="107">
        <f>L120</f>
        <v>38315000</v>
      </c>
      <c r="M119" s="107">
        <f>M120</f>
        <v>31031585.719999999</v>
      </c>
      <c r="N119" s="109">
        <f>M119/K119*100</f>
        <v>80.990697429205269</v>
      </c>
      <c r="O119" s="106">
        <f t="shared" ref="O119:O120" si="63">M119/L119*100</f>
        <v>80.990697429205269</v>
      </c>
    </row>
    <row r="120" spans="1:15" ht="25.5">
      <c r="A120" s="10" t="s">
        <v>16</v>
      </c>
      <c r="B120" s="11" t="s">
        <v>11</v>
      </c>
      <c r="C120" s="38" t="s">
        <v>13</v>
      </c>
      <c r="D120" s="84" t="s">
        <v>13</v>
      </c>
      <c r="E120" s="39" t="s">
        <v>13</v>
      </c>
      <c r="F120" s="40">
        <v>10048000</v>
      </c>
      <c r="G120" s="116">
        <v>10048000</v>
      </c>
      <c r="H120" s="116">
        <v>8861963.5399999991</v>
      </c>
      <c r="I120" s="116">
        <f t="shared" si="61"/>
        <v>88.196293192675142</v>
      </c>
      <c r="J120" s="116">
        <f t="shared" si="62"/>
        <v>88.196293192675142</v>
      </c>
      <c r="K120" s="116">
        <v>38315000</v>
      </c>
      <c r="L120" s="116">
        <v>38315000</v>
      </c>
      <c r="M120" s="116">
        <v>31031585.719999999</v>
      </c>
      <c r="N120" s="95">
        <f>M120/K120*100</f>
        <v>80.990697429205269</v>
      </c>
      <c r="O120" s="40">
        <f t="shared" si="63"/>
        <v>80.990697429205269</v>
      </c>
    </row>
    <row r="121" spans="1:15" ht="25.5">
      <c r="A121" s="10" t="s">
        <v>17</v>
      </c>
      <c r="B121" s="11" t="s">
        <v>11</v>
      </c>
      <c r="C121" s="38" t="s">
        <v>13</v>
      </c>
      <c r="D121" s="84" t="s">
        <v>13</v>
      </c>
      <c r="E121" s="39" t="s">
        <v>13</v>
      </c>
      <c r="F121" s="40">
        <v>2385200</v>
      </c>
      <c r="G121" s="116">
        <v>2137408</v>
      </c>
      <c r="H121" s="116">
        <v>2137408</v>
      </c>
      <c r="I121" s="116">
        <f t="shared" si="61"/>
        <v>89.611269495220526</v>
      </c>
      <c r="J121" s="116">
        <f t="shared" si="62"/>
        <v>100</v>
      </c>
      <c r="K121" s="116">
        <v>0</v>
      </c>
      <c r="L121" s="116">
        <v>0</v>
      </c>
      <c r="M121" s="116">
        <v>0</v>
      </c>
      <c r="N121" s="95">
        <v>0</v>
      </c>
      <c r="O121" s="40">
        <v>0</v>
      </c>
    </row>
    <row r="122" spans="1:15" ht="25.5">
      <c r="A122" s="14" t="s">
        <v>20</v>
      </c>
      <c r="B122" s="11" t="s">
        <v>13</v>
      </c>
      <c r="C122" s="38" t="s">
        <v>13</v>
      </c>
      <c r="D122" s="84" t="s">
        <v>13</v>
      </c>
      <c r="E122" s="39" t="s">
        <v>13</v>
      </c>
      <c r="F122" s="61" t="s">
        <v>13</v>
      </c>
      <c r="G122" s="121"/>
      <c r="H122" s="121" t="s">
        <v>13</v>
      </c>
      <c r="I122" s="121" t="s">
        <v>13</v>
      </c>
      <c r="J122" s="121"/>
      <c r="K122" s="121" t="s">
        <v>13</v>
      </c>
      <c r="L122" s="121"/>
      <c r="M122" s="121" t="s">
        <v>13</v>
      </c>
      <c r="N122" s="105" t="s">
        <v>13</v>
      </c>
      <c r="O122" s="61"/>
    </row>
    <row r="123" spans="1:15" ht="25.5">
      <c r="A123" s="10" t="s">
        <v>102</v>
      </c>
      <c r="B123" s="11" t="s">
        <v>62</v>
      </c>
      <c r="C123" s="63">
        <v>60000</v>
      </c>
      <c r="D123" s="64">
        <v>59845</v>
      </c>
      <c r="E123" s="64">
        <f t="shared" ref="E123" si="64">(D123*100)/C123</f>
        <v>99.74166666666666</v>
      </c>
      <c r="F123" s="61" t="s">
        <v>13</v>
      </c>
      <c r="G123" s="121"/>
      <c r="H123" s="121" t="s">
        <v>13</v>
      </c>
      <c r="I123" s="121" t="s">
        <v>13</v>
      </c>
      <c r="J123" s="121"/>
      <c r="K123" s="121" t="s">
        <v>13</v>
      </c>
      <c r="L123" s="121"/>
      <c r="M123" s="121" t="s">
        <v>13</v>
      </c>
      <c r="N123" s="105" t="s">
        <v>13</v>
      </c>
      <c r="O123" s="61"/>
    </row>
    <row r="124" spans="1:15" ht="40.5">
      <c r="A124" s="10" t="s">
        <v>178</v>
      </c>
      <c r="B124" s="72" t="s">
        <v>29</v>
      </c>
      <c r="C124" s="73">
        <v>5000000</v>
      </c>
      <c r="D124" s="74">
        <v>5113261</v>
      </c>
      <c r="E124" s="74">
        <f>(D124*100)/C124</f>
        <v>102.26522</v>
      </c>
      <c r="F124" s="61" t="s">
        <v>13</v>
      </c>
      <c r="G124" s="121"/>
      <c r="H124" s="121" t="s">
        <v>13</v>
      </c>
      <c r="I124" s="121" t="s">
        <v>13</v>
      </c>
      <c r="J124" s="121"/>
      <c r="K124" s="121" t="s">
        <v>13</v>
      </c>
      <c r="L124" s="121"/>
      <c r="M124" s="121" t="s">
        <v>13</v>
      </c>
      <c r="N124" s="105" t="s">
        <v>13</v>
      </c>
      <c r="O124" s="61"/>
    </row>
    <row r="125" spans="1:15" ht="25.5">
      <c r="A125" s="12" t="s">
        <v>160</v>
      </c>
      <c r="B125" s="13" t="s">
        <v>13</v>
      </c>
      <c r="C125" s="47" t="s">
        <v>13</v>
      </c>
      <c r="D125" s="86" t="s">
        <v>13</v>
      </c>
      <c r="E125" s="48" t="s">
        <v>13</v>
      </c>
      <c r="F125" s="65" t="s">
        <v>13</v>
      </c>
      <c r="G125" s="122"/>
      <c r="H125" s="122" t="s">
        <v>13</v>
      </c>
      <c r="I125" s="122" t="s">
        <v>13</v>
      </c>
      <c r="J125" s="122"/>
      <c r="K125" s="122" t="s">
        <v>13</v>
      </c>
      <c r="L125" s="122"/>
      <c r="M125" s="122" t="s">
        <v>13</v>
      </c>
      <c r="N125" s="104" t="s">
        <v>13</v>
      </c>
      <c r="O125" s="66"/>
    </row>
    <row r="126" spans="1:15" s="2" customFormat="1" ht="25.5">
      <c r="A126" s="14" t="s">
        <v>14</v>
      </c>
      <c r="B126" s="15" t="s">
        <v>13</v>
      </c>
      <c r="C126" s="51" t="s">
        <v>13</v>
      </c>
      <c r="D126" s="87" t="s">
        <v>13</v>
      </c>
      <c r="E126" s="52" t="s">
        <v>13</v>
      </c>
      <c r="F126" s="106">
        <v>35708000</v>
      </c>
      <c r="G126" s="107">
        <f>SUM(G127:G128)</f>
        <v>35668175</v>
      </c>
      <c r="H126" s="107">
        <f>SUM(H127:H128)</f>
        <v>33974160.689999998</v>
      </c>
      <c r="I126" s="107">
        <f t="shared" ref="I126:I128" si="65">H126/F126*100</f>
        <v>95.144395345580818</v>
      </c>
      <c r="J126" s="107">
        <f t="shared" ref="J126:J128" si="66">H126/G126*100</f>
        <v>95.250628017833819</v>
      </c>
      <c r="K126" s="107">
        <v>73433500</v>
      </c>
      <c r="L126" s="107">
        <f>L127</f>
        <v>73433500</v>
      </c>
      <c r="M126" s="107">
        <f>M127</f>
        <v>62895047.109999999</v>
      </c>
      <c r="N126" s="109">
        <f>M126/K126*100</f>
        <v>85.648984605118912</v>
      </c>
      <c r="O126" s="106">
        <f t="shared" ref="O126:O127" si="67">M126/L126*100</f>
        <v>85.648984605118912</v>
      </c>
    </row>
    <row r="127" spans="1:15" ht="25.5">
      <c r="A127" s="10" t="s">
        <v>16</v>
      </c>
      <c r="B127" s="11" t="s">
        <v>11</v>
      </c>
      <c r="C127" s="38" t="s">
        <v>13</v>
      </c>
      <c r="D127" s="84" t="s">
        <v>13</v>
      </c>
      <c r="E127" s="39" t="s">
        <v>13</v>
      </c>
      <c r="F127" s="40">
        <v>16883300</v>
      </c>
      <c r="G127" s="116">
        <v>16883300</v>
      </c>
      <c r="H127" s="116">
        <v>15189285.689999999</v>
      </c>
      <c r="I127" s="116">
        <f t="shared" si="65"/>
        <v>89.9663317597863</v>
      </c>
      <c r="J127" s="116">
        <f t="shared" si="66"/>
        <v>89.9663317597863</v>
      </c>
      <c r="K127" s="116">
        <v>73433500</v>
      </c>
      <c r="L127" s="148">
        <v>73433500</v>
      </c>
      <c r="M127" s="148">
        <v>62895047.109999999</v>
      </c>
      <c r="N127" s="95">
        <f t="shared" ref="N127" si="68">M127/K127*100</f>
        <v>85.648984605118912</v>
      </c>
      <c r="O127" s="40">
        <f t="shared" si="67"/>
        <v>85.648984605118912</v>
      </c>
    </row>
    <row r="128" spans="1:15" ht="25.5">
      <c r="A128" s="10" t="s">
        <v>17</v>
      </c>
      <c r="B128" s="11" t="s">
        <v>11</v>
      </c>
      <c r="C128" s="38" t="s">
        <v>13</v>
      </c>
      <c r="D128" s="84" t="s">
        <v>13</v>
      </c>
      <c r="E128" s="39" t="s">
        <v>13</v>
      </c>
      <c r="F128" s="40">
        <v>18824700</v>
      </c>
      <c r="G128" s="116">
        <v>18784875</v>
      </c>
      <c r="H128" s="116">
        <v>18784875</v>
      </c>
      <c r="I128" s="116">
        <f t="shared" si="65"/>
        <v>99.788442843710655</v>
      </c>
      <c r="J128" s="116">
        <f t="shared" si="66"/>
        <v>100</v>
      </c>
      <c r="K128" s="116">
        <v>0</v>
      </c>
      <c r="L128" s="116">
        <v>0</v>
      </c>
      <c r="M128" s="116">
        <v>0</v>
      </c>
      <c r="N128" s="95">
        <v>0</v>
      </c>
      <c r="O128" s="40">
        <v>0</v>
      </c>
    </row>
    <row r="129" spans="1:15" ht="25.5">
      <c r="A129" s="14" t="s">
        <v>20</v>
      </c>
      <c r="B129" s="11" t="s">
        <v>13</v>
      </c>
      <c r="C129" s="38" t="s">
        <v>13</v>
      </c>
      <c r="D129" s="84" t="s">
        <v>13</v>
      </c>
      <c r="E129" s="39" t="s">
        <v>13</v>
      </c>
      <c r="F129" s="61" t="s">
        <v>13</v>
      </c>
      <c r="G129" s="121"/>
      <c r="H129" s="121" t="s">
        <v>13</v>
      </c>
      <c r="I129" s="121" t="s">
        <v>13</v>
      </c>
      <c r="J129" s="121"/>
      <c r="K129" s="121" t="s">
        <v>13</v>
      </c>
      <c r="L129" s="121"/>
      <c r="M129" s="121" t="s">
        <v>13</v>
      </c>
      <c r="N129" s="105" t="s">
        <v>13</v>
      </c>
      <c r="O129" s="61"/>
    </row>
    <row r="130" spans="1:15" ht="25.5">
      <c r="A130" s="75" t="s">
        <v>107</v>
      </c>
      <c r="B130" s="11"/>
      <c r="C130" s="38"/>
      <c r="D130" s="84"/>
      <c r="E130" s="39"/>
      <c r="F130" s="61"/>
      <c r="G130" s="121"/>
      <c r="H130" s="121"/>
      <c r="I130" s="121"/>
      <c r="J130" s="121"/>
      <c r="K130" s="121"/>
      <c r="L130" s="121"/>
      <c r="M130" s="121"/>
      <c r="N130" s="103"/>
      <c r="O130" s="62"/>
    </row>
    <row r="131" spans="1:15" ht="25.5">
      <c r="A131" s="76" t="s">
        <v>104</v>
      </c>
      <c r="B131" s="19" t="s">
        <v>29</v>
      </c>
      <c r="C131" s="63">
        <v>110547</v>
      </c>
      <c r="D131" s="64">
        <v>141348.91</v>
      </c>
      <c r="E131" s="64">
        <f t="shared" ref="E131:E150" si="69">(D131*100)/C131</f>
        <v>127.86318036672185</v>
      </c>
      <c r="F131" s="61" t="s">
        <v>13</v>
      </c>
      <c r="G131" s="121"/>
      <c r="H131" s="121" t="s">
        <v>13</v>
      </c>
      <c r="I131" s="121" t="s">
        <v>13</v>
      </c>
      <c r="J131" s="121"/>
      <c r="K131" s="121" t="s">
        <v>13</v>
      </c>
      <c r="L131" s="121"/>
      <c r="M131" s="121" t="s">
        <v>13</v>
      </c>
      <c r="N131" s="103" t="s">
        <v>13</v>
      </c>
      <c r="O131" s="62"/>
    </row>
    <row r="132" spans="1:15" ht="25.5">
      <c r="A132" s="76" t="s">
        <v>105</v>
      </c>
      <c r="B132" s="19" t="s">
        <v>30</v>
      </c>
      <c r="C132" s="63">
        <v>42558</v>
      </c>
      <c r="D132" s="64">
        <v>49434</v>
      </c>
      <c r="E132" s="64">
        <f t="shared" si="69"/>
        <v>116.15677428450586</v>
      </c>
      <c r="F132" s="61" t="s">
        <v>13</v>
      </c>
      <c r="G132" s="121"/>
      <c r="H132" s="121" t="s">
        <v>13</v>
      </c>
      <c r="I132" s="121" t="s">
        <v>13</v>
      </c>
      <c r="J132" s="121"/>
      <c r="K132" s="121" t="s">
        <v>13</v>
      </c>
      <c r="L132" s="121"/>
      <c r="M132" s="121" t="s">
        <v>13</v>
      </c>
      <c r="N132" s="103" t="s">
        <v>13</v>
      </c>
      <c r="O132" s="62"/>
    </row>
    <row r="133" spans="1:15" ht="25.5">
      <c r="A133" s="77" t="s">
        <v>106</v>
      </c>
      <c r="B133" s="11" t="s">
        <v>30</v>
      </c>
      <c r="C133" s="63">
        <v>42558</v>
      </c>
      <c r="D133" s="64">
        <v>47758</v>
      </c>
      <c r="E133" s="64">
        <f t="shared" si="69"/>
        <v>112.21861929601955</v>
      </c>
      <c r="F133" s="61" t="s">
        <v>13</v>
      </c>
      <c r="G133" s="121"/>
      <c r="H133" s="121" t="s">
        <v>13</v>
      </c>
      <c r="I133" s="121" t="s">
        <v>13</v>
      </c>
      <c r="J133" s="121"/>
      <c r="K133" s="121" t="s">
        <v>13</v>
      </c>
      <c r="L133" s="121"/>
      <c r="M133" s="121" t="s">
        <v>13</v>
      </c>
      <c r="N133" s="103" t="s">
        <v>13</v>
      </c>
      <c r="O133" s="62"/>
    </row>
    <row r="134" spans="1:15" ht="25.5">
      <c r="A134" s="76"/>
      <c r="B134" s="19" t="s">
        <v>29</v>
      </c>
      <c r="C134" s="63">
        <v>212790</v>
      </c>
      <c r="D134" s="64">
        <v>521614.1275</v>
      </c>
      <c r="E134" s="64">
        <f t="shared" si="69"/>
        <v>245.13094012876545</v>
      </c>
      <c r="F134" s="61" t="s">
        <v>13</v>
      </c>
      <c r="G134" s="121"/>
      <c r="H134" s="121" t="s">
        <v>13</v>
      </c>
      <c r="I134" s="121" t="s">
        <v>13</v>
      </c>
      <c r="J134" s="121"/>
      <c r="K134" s="121" t="s">
        <v>13</v>
      </c>
      <c r="L134" s="121"/>
      <c r="M134" s="121" t="s">
        <v>13</v>
      </c>
      <c r="N134" s="103" t="s">
        <v>13</v>
      </c>
      <c r="O134" s="62"/>
    </row>
    <row r="135" spans="1:15" ht="25.5">
      <c r="A135" s="78" t="s">
        <v>108</v>
      </c>
      <c r="B135" s="19"/>
      <c r="C135" s="63"/>
      <c r="D135" s="89"/>
      <c r="E135" s="64"/>
      <c r="F135" s="61"/>
      <c r="G135" s="121"/>
      <c r="H135" s="121"/>
      <c r="I135" s="121"/>
      <c r="J135" s="121"/>
      <c r="K135" s="121"/>
      <c r="L135" s="121"/>
      <c r="M135" s="121"/>
      <c r="N135" s="103"/>
      <c r="O135" s="62"/>
    </row>
    <row r="136" spans="1:15" ht="25.5">
      <c r="A136" s="76" t="s">
        <v>104</v>
      </c>
      <c r="B136" s="19" t="s">
        <v>29</v>
      </c>
      <c r="C136" s="63">
        <v>28255</v>
      </c>
      <c r="D136" s="64">
        <v>48209.51</v>
      </c>
      <c r="E136" s="64">
        <f t="shared" si="69"/>
        <v>170.62293399398337</v>
      </c>
      <c r="F136" s="61" t="s">
        <v>13</v>
      </c>
      <c r="G136" s="121"/>
      <c r="H136" s="121" t="s">
        <v>13</v>
      </c>
      <c r="I136" s="121" t="s">
        <v>13</v>
      </c>
      <c r="J136" s="121"/>
      <c r="K136" s="121" t="s">
        <v>13</v>
      </c>
      <c r="L136" s="121"/>
      <c r="M136" s="121" t="s">
        <v>13</v>
      </c>
      <c r="N136" s="103" t="s">
        <v>13</v>
      </c>
      <c r="O136" s="62"/>
    </row>
    <row r="137" spans="1:15" ht="25.5">
      <c r="A137" s="76" t="s">
        <v>105</v>
      </c>
      <c r="B137" s="19" t="s">
        <v>30</v>
      </c>
      <c r="C137" s="63">
        <v>2838</v>
      </c>
      <c r="D137" s="64">
        <v>4734</v>
      </c>
      <c r="E137" s="64">
        <f t="shared" si="69"/>
        <v>166.80761099365751</v>
      </c>
      <c r="F137" s="61" t="s">
        <v>13</v>
      </c>
      <c r="G137" s="121"/>
      <c r="H137" s="121" t="s">
        <v>13</v>
      </c>
      <c r="I137" s="121" t="s">
        <v>13</v>
      </c>
      <c r="J137" s="121"/>
      <c r="K137" s="121" t="s">
        <v>13</v>
      </c>
      <c r="L137" s="121"/>
      <c r="M137" s="121" t="s">
        <v>13</v>
      </c>
      <c r="N137" s="103" t="s">
        <v>13</v>
      </c>
      <c r="O137" s="62"/>
    </row>
    <row r="138" spans="1:15" ht="25.5">
      <c r="A138" s="77" t="s">
        <v>106</v>
      </c>
      <c r="B138" s="19" t="s">
        <v>30</v>
      </c>
      <c r="C138" s="63">
        <v>2838</v>
      </c>
      <c r="D138" s="64">
        <v>4048</v>
      </c>
      <c r="E138" s="64">
        <f t="shared" si="69"/>
        <v>142.63565891472868</v>
      </c>
      <c r="F138" s="61" t="s">
        <v>13</v>
      </c>
      <c r="G138" s="121"/>
      <c r="H138" s="121" t="s">
        <v>13</v>
      </c>
      <c r="I138" s="121" t="s">
        <v>13</v>
      </c>
      <c r="J138" s="121"/>
      <c r="K138" s="121" t="s">
        <v>13</v>
      </c>
      <c r="L138" s="121"/>
      <c r="M138" s="121" t="s">
        <v>13</v>
      </c>
      <c r="N138" s="103" t="s">
        <v>13</v>
      </c>
      <c r="O138" s="62"/>
    </row>
    <row r="139" spans="1:15" ht="25.5">
      <c r="A139" s="79" t="s">
        <v>109</v>
      </c>
      <c r="B139" s="19"/>
      <c r="C139" s="63"/>
      <c r="D139" s="64"/>
      <c r="E139" s="64"/>
      <c r="F139" s="61"/>
      <c r="G139" s="121"/>
      <c r="H139" s="121"/>
      <c r="I139" s="121"/>
      <c r="J139" s="121"/>
      <c r="K139" s="121"/>
      <c r="L139" s="121"/>
      <c r="M139" s="121"/>
      <c r="N139" s="103"/>
      <c r="O139" s="62"/>
    </row>
    <row r="140" spans="1:15" ht="25.5">
      <c r="A140" s="76" t="s">
        <v>104</v>
      </c>
      <c r="B140" s="19" t="s">
        <v>29</v>
      </c>
      <c r="C140" s="63">
        <v>68760</v>
      </c>
      <c r="D140" s="64">
        <v>83914.882500000007</v>
      </c>
      <c r="E140" s="64">
        <f>(D140*100)/C140</f>
        <v>122.04025959860384</v>
      </c>
      <c r="F140" s="61" t="s">
        <v>13</v>
      </c>
      <c r="G140" s="121"/>
      <c r="H140" s="121" t="s">
        <v>13</v>
      </c>
      <c r="I140" s="121" t="s">
        <v>13</v>
      </c>
      <c r="J140" s="121"/>
      <c r="K140" s="121" t="s">
        <v>13</v>
      </c>
      <c r="L140" s="121"/>
      <c r="M140" s="121" t="s">
        <v>13</v>
      </c>
      <c r="N140" s="103" t="s">
        <v>13</v>
      </c>
      <c r="O140" s="62"/>
    </row>
    <row r="141" spans="1:15" ht="25.5">
      <c r="A141" s="76" t="s">
        <v>105</v>
      </c>
      <c r="B141" s="19" t="s">
        <v>30</v>
      </c>
      <c r="C141" s="63">
        <v>8488</v>
      </c>
      <c r="D141" s="64">
        <v>10064</v>
      </c>
      <c r="E141" s="64">
        <f>(D141*100)/C141</f>
        <v>118.56738925541941</v>
      </c>
      <c r="F141" s="61" t="s">
        <v>13</v>
      </c>
      <c r="G141" s="121"/>
      <c r="H141" s="121" t="s">
        <v>13</v>
      </c>
      <c r="I141" s="121" t="s">
        <v>13</v>
      </c>
      <c r="J141" s="121"/>
      <c r="K141" s="121" t="s">
        <v>13</v>
      </c>
      <c r="L141" s="121"/>
      <c r="M141" s="121" t="s">
        <v>13</v>
      </c>
      <c r="N141" s="103" t="s">
        <v>13</v>
      </c>
      <c r="O141" s="62"/>
    </row>
    <row r="142" spans="1:15" ht="25.5">
      <c r="A142" s="77" t="s">
        <v>106</v>
      </c>
      <c r="B142" s="19" t="s">
        <v>30</v>
      </c>
      <c r="C142" s="63">
        <v>8488</v>
      </c>
      <c r="D142" s="64">
        <v>9206</v>
      </c>
      <c r="E142" s="64">
        <f>(D142*100)/C142</f>
        <v>108.45900094250707</v>
      </c>
      <c r="F142" s="61" t="s">
        <v>13</v>
      </c>
      <c r="G142" s="121"/>
      <c r="H142" s="121" t="s">
        <v>13</v>
      </c>
      <c r="I142" s="121" t="s">
        <v>13</v>
      </c>
      <c r="J142" s="121"/>
      <c r="K142" s="121" t="s">
        <v>13</v>
      </c>
      <c r="L142" s="121"/>
      <c r="M142" s="121" t="s">
        <v>13</v>
      </c>
      <c r="N142" s="103" t="s">
        <v>13</v>
      </c>
      <c r="O142" s="62"/>
    </row>
    <row r="143" spans="1:15" ht="25.5">
      <c r="A143" s="79" t="s">
        <v>110</v>
      </c>
      <c r="B143" s="19"/>
      <c r="C143" s="63"/>
      <c r="D143" s="64"/>
      <c r="E143" s="64"/>
      <c r="F143" s="61"/>
      <c r="G143" s="121"/>
      <c r="H143" s="121"/>
      <c r="I143" s="121"/>
      <c r="J143" s="121"/>
      <c r="K143" s="121"/>
      <c r="L143" s="121"/>
      <c r="M143" s="121"/>
      <c r="N143" s="103"/>
      <c r="O143" s="62"/>
    </row>
    <row r="144" spans="1:15" ht="25.5">
      <c r="A144" s="76" t="s">
        <v>105</v>
      </c>
      <c r="B144" s="19" t="s">
        <v>30</v>
      </c>
      <c r="C144" s="63">
        <v>25559</v>
      </c>
      <c r="D144" s="64">
        <v>32697</v>
      </c>
      <c r="E144" s="64">
        <f t="shared" si="69"/>
        <v>127.92754020110333</v>
      </c>
      <c r="F144" s="61" t="s">
        <v>13</v>
      </c>
      <c r="G144" s="121"/>
      <c r="H144" s="121" t="s">
        <v>13</v>
      </c>
      <c r="I144" s="121" t="s">
        <v>13</v>
      </c>
      <c r="J144" s="121"/>
      <c r="K144" s="121" t="s">
        <v>13</v>
      </c>
      <c r="L144" s="121"/>
      <c r="M144" s="121" t="s">
        <v>13</v>
      </c>
      <c r="N144" s="103" t="s">
        <v>13</v>
      </c>
      <c r="O144" s="62"/>
    </row>
    <row r="145" spans="1:15" ht="25.5">
      <c r="A145" s="77" t="s">
        <v>106</v>
      </c>
      <c r="B145" s="19" t="s">
        <v>30</v>
      </c>
      <c r="C145" s="63">
        <v>25559</v>
      </c>
      <c r="D145" s="64">
        <v>32770</v>
      </c>
      <c r="E145" s="64">
        <f t="shared" si="69"/>
        <v>128.21315387925975</v>
      </c>
      <c r="F145" s="61" t="s">
        <v>13</v>
      </c>
      <c r="G145" s="121"/>
      <c r="H145" s="121" t="s">
        <v>13</v>
      </c>
      <c r="I145" s="121" t="s">
        <v>13</v>
      </c>
      <c r="J145" s="121"/>
      <c r="K145" s="121" t="s">
        <v>13</v>
      </c>
      <c r="L145" s="121"/>
      <c r="M145" s="121" t="s">
        <v>13</v>
      </c>
      <c r="N145" s="103" t="s">
        <v>13</v>
      </c>
      <c r="O145" s="62"/>
    </row>
    <row r="146" spans="1:15" ht="25.5">
      <c r="A146" s="80" t="s">
        <v>83</v>
      </c>
      <c r="B146" s="19" t="s">
        <v>75</v>
      </c>
      <c r="C146" s="63">
        <v>2818</v>
      </c>
      <c r="D146" s="64">
        <v>3339</v>
      </c>
      <c r="E146" s="64">
        <f t="shared" si="69"/>
        <v>118.48828956706885</v>
      </c>
      <c r="F146" s="61" t="s">
        <v>13</v>
      </c>
      <c r="G146" s="121"/>
      <c r="H146" s="121" t="s">
        <v>13</v>
      </c>
      <c r="I146" s="121" t="s">
        <v>13</v>
      </c>
      <c r="J146" s="121"/>
      <c r="K146" s="121" t="s">
        <v>13</v>
      </c>
      <c r="L146" s="121"/>
      <c r="M146" s="121" t="s">
        <v>13</v>
      </c>
      <c r="N146" s="103" t="s">
        <v>13</v>
      </c>
      <c r="O146" s="62"/>
    </row>
    <row r="147" spans="1:15" ht="25.5">
      <c r="A147" s="80" t="s">
        <v>111</v>
      </c>
      <c r="B147" s="19"/>
      <c r="C147" s="63"/>
      <c r="D147" s="64"/>
      <c r="E147" s="64"/>
      <c r="F147" s="61"/>
      <c r="G147" s="121"/>
      <c r="H147" s="121"/>
      <c r="I147" s="121"/>
      <c r="J147" s="121"/>
      <c r="K147" s="121"/>
      <c r="L147" s="121"/>
      <c r="M147" s="121"/>
      <c r="N147" s="103"/>
      <c r="O147" s="62"/>
    </row>
    <row r="148" spans="1:15" ht="25.5">
      <c r="A148" s="76" t="s">
        <v>104</v>
      </c>
      <c r="B148" s="19" t="s">
        <v>29</v>
      </c>
      <c r="C148" s="63">
        <v>13532</v>
      </c>
      <c r="D148" s="64">
        <v>9227.26</v>
      </c>
      <c r="E148" s="64">
        <f t="shared" si="69"/>
        <v>68.188442211055275</v>
      </c>
      <c r="F148" s="61" t="s">
        <v>13</v>
      </c>
      <c r="G148" s="121"/>
      <c r="H148" s="121" t="s">
        <v>13</v>
      </c>
      <c r="I148" s="121" t="s">
        <v>13</v>
      </c>
      <c r="J148" s="121"/>
      <c r="K148" s="121" t="s">
        <v>13</v>
      </c>
      <c r="L148" s="121"/>
      <c r="M148" s="121" t="s">
        <v>13</v>
      </c>
      <c r="N148" s="103" t="s">
        <v>13</v>
      </c>
      <c r="O148" s="62"/>
    </row>
    <row r="149" spans="1:15" ht="25.5">
      <c r="A149" s="76" t="s">
        <v>105</v>
      </c>
      <c r="B149" s="19" t="s">
        <v>30</v>
      </c>
      <c r="C149" s="63">
        <v>5673</v>
      </c>
      <c r="D149" s="64">
        <v>2197</v>
      </c>
      <c r="E149" s="64">
        <f t="shared" si="69"/>
        <v>38.727304777013927</v>
      </c>
      <c r="F149" s="61" t="s">
        <v>13</v>
      </c>
      <c r="G149" s="121"/>
      <c r="H149" s="121" t="s">
        <v>13</v>
      </c>
      <c r="I149" s="121" t="s">
        <v>13</v>
      </c>
      <c r="J149" s="121"/>
      <c r="K149" s="121" t="s">
        <v>13</v>
      </c>
      <c r="L149" s="121"/>
      <c r="M149" s="121" t="s">
        <v>13</v>
      </c>
      <c r="N149" s="103" t="s">
        <v>13</v>
      </c>
      <c r="O149" s="62"/>
    </row>
    <row r="150" spans="1:15" ht="25.5">
      <c r="A150" s="76" t="s">
        <v>112</v>
      </c>
      <c r="B150" s="19" t="s">
        <v>30</v>
      </c>
      <c r="C150" s="63">
        <v>5673</v>
      </c>
      <c r="D150" s="64">
        <v>1959</v>
      </c>
      <c r="E150" s="64">
        <f t="shared" si="69"/>
        <v>34.531993654151243</v>
      </c>
      <c r="F150" s="61" t="s">
        <v>13</v>
      </c>
      <c r="G150" s="121"/>
      <c r="H150" s="121" t="s">
        <v>13</v>
      </c>
      <c r="I150" s="121" t="s">
        <v>13</v>
      </c>
      <c r="J150" s="121"/>
      <c r="K150" s="121" t="s">
        <v>13</v>
      </c>
      <c r="L150" s="121"/>
      <c r="M150" s="121" t="s">
        <v>13</v>
      </c>
      <c r="N150" s="103" t="s">
        <v>13</v>
      </c>
      <c r="O150" s="62"/>
    </row>
    <row r="151" spans="1:15" ht="61.5" customHeight="1">
      <c r="A151" s="12" t="s">
        <v>177</v>
      </c>
      <c r="B151" s="13" t="s">
        <v>13</v>
      </c>
      <c r="C151" s="47" t="s">
        <v>13</v>
      </c>
      <c r="D151" s="86" t="s">
        <v>13</v>
      </c>
      <c r="E151" s="48" t="s">
        <v>13</v>
      </c>
      <c r="F151" s="65" t="s">
        <v>13</v>
      </c>
      <c r="G151" s="122"/>
      <c r="H151" s="122" t="s">
        <v>13</v>
      </c>
      <c r="I151" s="122" t="s">
        <v>13</v>
      </c>
      <c r="J151" s="122"/>
      <c r="K151" s="122" t="s">
        <v>13</v>
      </c>
      <c r="L151" s="122"/>
      <c r="M151" s="122" t="s">
        <v>13</v>
      </c>
      <c r="N151" s="104" t="s">
        <v>13</v>
      </c>
      <c r="O151" s="66"/>
    </row>
    <row r="152" spans="1:15" s="2" customFormat="1" ht="25.5">
      <c r="A152" s="14" t="s">
        <v>14</v>
      </c>
      <c r="B152" s="15" t="s">
        <v>13</v>
      </c>
      <c r="C152" s="51" t="s">
        <v>13</v>
      </c>
      <c r="D152" s="87" t="s">
        <v>13</v>
      </c>
      <c r="E152" s="52" t="s">
        <v>13</v>
      </c>
      <c r="F152" s="106">
        <v>64979900</v>
      </c>
      <c r="G152" s="107">
        <f>SUM(G153:G154)</f>
        <v>64971500</v>
      </c>
      <c r="H152" s="107">
        <f>SUM(H153:H154)</f>
        <v>62946039.270000003</v>
      </c>
      <c r="I152" s="107">
        <f t="shared" ref="I152:I154" si="70">H152/F152*100</f>
        <v>96.870015604825497</v>
      </c>
      <c r="J152" s="107">
        <f t="shared" ref="J152:J154" si="71">H152/G152*100</f>
        <v>96.882539682784</v>
      </c>
      <c r="K152" s="123">
        <v>0</v>
      </c>
      <c r="L152" s="123">
        <v>0</v>
      </c>
      <c r="M152" s="123">
        <v>0</v>
      </c>
      <c r="N152" s="102">
        <v>0</v>
      </c>
      <c r="O152" s="53">
        <v>0</v>
      </c>
    </row>
    <row r="153" spans="1:15" ht="25.5">
      <c r="A153" s="10" t="s">
        <v>16</v>
      </c>
      <c r="B153" s="11" t="s">
        <v>11</v>
      </c>
      <c r="C153" s="38" t="s">
        <v>13</v>
      </c>
      <c r="D153" s="84" t="s">
        <v>13</v>
      </c>
      <c r="E153" s="39" t="s">
        <v>13</v>
      </c>
      <c r="F153" s="40">
        <v>58679900</v>
      </c>
      <c r="G153" s="116">
        <v>58679900</v>
      </c>
      <c r="H153" s="116">
        <v>56654439.270000003</v>
      </c>
      <c r="I153" s="116">
        <f t="shared" si="70"/>
        <v>96.548288715556779</v>
      </c>
      <c r="J153" s="116">
        <f t="shared" si="71"/>
        <v>96.548288715556779</v>
      </c>
      <c r="K153" s="116">
        <v>0</v>
      </c>
      <c r="L153" s="116">
        <v>0</v>
      </c>
      <c r="M153" s="116">
        <v>0</v>
      </c>
      <c r="N153" s="95">
        <v>0</v>
      </c>
      <c r="O153" s="40">
        <v>0</v>
      </c>
    </row>
    <row r="154" spans="1:15" ht="25.5">
      <c r="A154" s="10" t="s">
        <v>17</v>
      </c>
      <c r="B154" s="11" t="s">
        <v>11</v>
      </c>
      <c r="C154" s="38" t="s">
        <v>13</v>
      </c>
      <c r="D154" s="84" t="s">
        <v>13</v>
      </c>
      <c r="E154" s="39" t="s">
        <v>13</v>
      </c>
      <c r="F154" s="40">
        <v>6300000</v>
      </c>
      <c r="G154" s="116">
        <v>6291600</v>
      </c>
      <c r="H154" s="116">
        <v>6291600</v>
      </c>
      <c r="I154" s="116">
        <f t="shared" si="70"/>
        <v>99.866666666666674</v>
      </c>
      <c r="J154" s="116">
        <f t="shared" si="71"/>
        <v>100</v>
      </c>
      <c r="K154" s="116">
        <v>0</v>
      </c>
      <c r="L154" s="116">
        <v>0</v>
      </c>
      <c r="M154" s="116">
        <v>0</v>
      </c>
      <c r="N154" s="95">
        <v>0</v>
      </c>
      <c r="O154" s="40">
        <v>0</v>
      </c>
    </row>
    <row r="155" spans="1:15" ht="25.5">
      <c r="A155" s="14" t="s">
        <v>20</v>
      </c>
      <c r="B155" s="11" t="s">
        <v>13</v>
      </c>
      <c r="C155" s="38" t="s">
        <v>13</v>
      </c>
      <c r="D155" s="84" t="s">
        <v>13</v>
      </c>
      <c r="E155" s="39" t="s">
        <v>13</v>
      </c>
      <c r="F155" s="61" t="s">
        <v>13</v>
      </c>
      <c r="G155" s="121"/>
      <c r="H155" s="123" t="s">
        <v>13</v>
      </c>
      <c r="I155" s="123" t="s">
        <v>13</v>
      </c>
      <c r="J155" s="123"/>
      <c r="K155" s="123" t="s">
        <v>13</v>
      </c>
      <c r="L155" s="123"/>
      <c r="M155" s="123" t="s">
        <v>13</v>
      </c>
      <c r="N155" s="102" t="s">
        <v>13</v>
      </c>
      <c r="O155" s="53"/>
    </row>
    <row r="156" spans="1:15" ht="25.5">
      <c r="A156" s="10" t="s">
        <v>113</v>
      </c>
      <c r="B156" s="11" t="s">
        <v>62</v>
      </c>
      <c r="C156" s="63">
        <v>200000</v>
      </c>
      <c r="D156" s="64">
        <v>223700</v>
      </c>
      <c r="E156" s="64">
        <f t="shared" ref="E156:E159" si="72">(D156*100)/C156</f>
        <v>111.85</v>
      </c>
      <c r="F156" s="61" t="s">
        <v>13</v>
      </c>
      <c r="G156" s="121"/>
      <c r="H156" s="121" t="s">
        <v>13</v>
      </c>
      <c r="I156" s="121" t="s">
        <v>13</v>
      </c>
      <c r="J156" s="121"/>
      <c r="K156" s="121" t="s">
        <v>13</v>
      </c>
      <c r="L156" s="121"/>
      <c r="M156" s="121" t="s">
        <v>13</v>
      </c>
      <c r="N156" s="103" t="s">
        <v>13</v>
      </c>
      <c r="O156" s="62"/>
    </row>
    <row r="157" spans="1:15" ht="40.5">
      <c r="A157" s="18" t="s">
        <v>63</v>
      </c>
      <c r="B157" s="19" t="s">
        <v>30</v>
      </c>
      <c r="C157" s="63">
        <v>200000</v>
      </c>
      <c r="D157" s="146">
        <v>158694</v>
      </c>
      <c r="E157" s="64">
        <f t="shared" si="72"/>
        <v>79.346999999999994</v>
      </c>
      <c r="F157" s="61" t="s">
        <v>13</v>
      </c>
      <c r="G157" s="121"/>
      <c r="H157" s="121" t="s">
        <v>13</v>
      </c>
      <c r="I157" s="121" t="s">
        <v>13</v>
      </c>
      <c r="J157" s="121"/>
      <c r="K157" s="121" t="s">
        <v>13</v>
      </c>
      <c r="L157" s="121"/>
      <c r="M157" s="121" t="s">
        <v>13</v>
      </c>
      <c r="N157" s="103" t="s">
        <v>13</v>
      </c>
      <c r="O157" s="62"/>
    </row>
    <row r="158" spans="1:15" ht="40.5" customHeight="1">
      <c r="A158" s="18" t="s">
        <v>63</v>
      </c>
      <c r="B158" s="19" t="s">
        <v>62</v>
      </c>
      <c r="C158" s="63">
        <v>200000</v>
      </c>
      <c r="D158" s="146">
        <v>195775</v>
      </c>
      <c r="E158" s="64">
        <f t="shared" si="72"/>
        <v>97.887500000000003</v>
      </c>
      <c r="F158" s="61" t="s">
        <v>13</v>
      </c>
      <c r="G158" s="121"/>
      <c r="H158" s="121" t="s">
        <v>13</v>
      </c>
      <c r="I158" s="121" t="s">
        <v>13</v>
      </c>
      <c r="J158" s="121"/>
      <c r="K158" s="121" t="s">
        <v>13</v>
      </c>
      <c r="L158" s="121"/>
      <c r="M158" s="121" t="s">
        <v>13</v>
      </c>
      <c r="N158" s="103" t="s">
        <v>13</v>
      </c>
      <c r="O158" s="62"/>
    </row>
    <row r="159" spans="1:15" ht="25.5" customHeight="1">
      <c r="A159" s="18" t="s">
        <v>63</v>
      </c>
      <c r="B159" s="19" t="s">
        <v>29</v>
      </c>
      <c r="C159" s="63">
        <v>2000000</v>
      </c>
      <c r="D159" s="146">
        <v>2048351.51</v>
      </c>
      <c r="E159" s="64">
        <f t="shared" si="72"/>
        <v>102.4175755</v>
      </c>
      <c r="F159" s="61" t="s">
        <v>13</v>
      </c>
      <c r="G159" s="121"/>
      <c r="H159" s="121" t="s">
        <v>13</v>
      </c>
      <c r="I159" s="121" t="s">
        <v>13</v>
      </c>
      <c r="J159" s="121"/>
      <c r="K159" s="121" t="s">
        <v>13</v>
      </c>
      <c r="L159" s="121"/>
      <c r="M159" s="121" t="s">
        <v>13</v>
      </c>
      <c r="N159" s="103" t="s">
        <v>13</v>
      </c>
      <c r="O159" s="62"/>
    </row>
    <row r="160" spans="1:15" ht="25.5">
      <c r="A160" s="12" t="s">
        <v>161</v>
      </c>
      <c r="B160" s="13" t="s">
        <v>13</v>
      </c>
      <c r="C160" s="47" t="s">
        <v>13</v>
      </c>
      <c r="D160" s="86" t="s">
        <v>13</v>
      </c>
      <c r="E160" s="48" t="s">
        <v>13</v>
      </c>
      <c r="F160" s="65" t="s">
        <v>13</v>
      </c>
      <c r="G160" s="122"/>
      <c r="H160" s="122" t="s">
        <v>13</v>
      </c>
      <c r="I160" s="122" t="s">
        <v>13</v>
      </c>
      <c r="J160" s="122"/>
      <c r="K160" s="122" t="s">
        <v>13</v>
      </c>
      <c r="L160" s="122"/>
      <c r="M160" s="122" t="s">
        <v>13</v>
      </c>
      <c r="N160" s="104" t="s">
        <v>13</v>
      </c>
      <c r="O160" s="66"/>
    </row>
    <row r="161" spans="1:15" ht="25.5">
      <c r="A161" s="14" t="s">
        <v>14</v>
      </c>
      <c r="B161" s="11" t="s">
        <v>11</v>
      </c>
      <c r="C161" s="38" t="s">
        <v>13</v>
      </c>
      <c r="D161" s="84" t="s">
        <v>13</v>
      </c>
      <c r="E161" s="39" t="s">
        <v>13</v>
      </c>
      <c r="F161" s="40">
        <v>0</v>
      </c>
      <c r="G161" s="116">
        <v>0</v>
      </c>
      <c r="H161" s="116">
        <v>0</v>
      </c>
      <c r="I161" s="116" t="s">
        <v>19</v>
      </c>
      <c r="J161" s="116">
        <v>0</v>
      </c>
      <c r="K161" s="107">
        <v>997805</v>
      </c>
      <c r="L161" s="107">
        <f>L162</f>
        <v>997805</v>
      </c>
      <c r="M161" s="107">
        <f>M162</f>
        <v>475396</v>
      </c>
      <c r="N161" s="109">
        <f t="shared" ref="N161:N162" si="73">M161/K161*100</f>
        <v>47.644178972845395</v>
      </c>
      <c r="O161" s="106">
        <f t="shared" ref="O161:O162" si="74">M161/L161*100</f>
        <v>47.644178972845395</v>
      </c>
    </row>
    <row r="162" spans="1:15" ht="25.5">
      <c r="A162" s="10" t="s">
        <v>16</v>
      </c>
      <c r="B162" s="11" t="s">
        <v>11</v>
      </c>
      <c r="C162" s="38" t="s">
        <v>13</v>
      </c>
      <c r="D162" s="84" t="s">
        <v>13</v>
      </c>
      <c r="E162" s="39" t="s">
        <v>13</v>
      </c>
      <c r="F162" s="40">
        <v>0</v>
      </c>
      <c r="G162" s="116">
        <v>0</v>
      </c>
      <c r="H162" s="116">
        <v>0</v>
      </c>
      <c r="I162" s="116" t="s">
        <v>19</v>
      </c>
      <c r="J162" s="116">
        <v>0</v>
      </c>
      <c r="K162" s="116">
        <v>997805</v>
      </c>
      <c r="L162" s="116">
        <v>997805</v>
      </c>
      <c r="M162" s="116">
        <v>475396</v>
      </c>
      <c r="N162" s="95">
        <f t="shared" si="73"/>
        <v>47.644178972845395</v>
      </c>
      <c r="O162" s="40">
        <f t="shared" si="74"/>
        <v>47.644178972845395</v>
      </c>
    </row>
    <row r="163" spans="1:15" ht="25.5">
      <c r="A163" s="14" t="s">
        <v>20</v>
      </c>
      <c r="B163" s="11" t="s">
        <v>13</v>
      </c>
      <c r="C163" s="38" t="s">
        <v>13</v>
      </c>
      <c r="D163" s="84" t="s">
        <v>13</v>
      </c>
      <c r="E163" s="39" t="s">
        <v>13</v>
      </c>
      <c r="F163" s="61" t="s">
        <v>13</v>
      </c>
      <c r="G163" s="121"/>
      <c r="H163" s="121" t="s">
        <v>13</v>
      </c>
      <c r="I163" s="121" t="s">
        <v>13</v>
      </c>
      <c r="J163" s="121"/>
      <c r="K163" s="121" t="s">
        <v>13</v>
      </c>
      <c r="L163" s="121"/>
      <c r="M163" s="121" t="s">
        <v>13</v>
      </c>
      <c r="N163" s="103" t="s">
        <v>13</v>
      </c>
      <c r="O163" s="62"/>
    </row>
    <row r="164" spans="1:15" ht="25.5">
      <c r="A164" s="18" t="s">
        <v>114</v>
      </c>
      <c r="B164" s="19" t="s">
        <v>33</v>
      </c>
      <c r="C164" s="63">
        <v>30</v>
      </c>
      <c r="D164" s="64">
        <v>31</v>
      </c>
      <c r="E164" s="64">
        <f t="shared" ref="E164:E169" si="75">(D164*100)/C164</f>
        <v>103.33333333333333</v>
      </c>
      <c r="F164" s="61" t="s">
        <v>13</v>
      </c>
      <c r="G164" s="121"/>
      <c r="H164" s="121" t="s">
        <v>13</v>
      </c>
      <c r="I164" s="121" t="s">
        <v>13</v>
      </c>
      <c r="J164" s="121"/>
      <c r="K164" s="121" t="s">
        <v>13</v>
      </c>
      <c r="L164" s="121"/>
      <c r="M164" s="121" t="s">
        <v>13</v>
      </c>
      <c r="N164" s="103" t="s">
        <v>13</v>
      </c>
      <c r="O164" s="62"/>
    </row>
    <row r="165" spans="1:15" ht="25.5">
      <c r="A165" s="18" t="s">
        <v>115</v>
      </c>
      <c r="B165" s="19" t="s">
        <v>33</v>
      </c>
      <c r="C165" s="63">
        <v>30</v>
      </c>
      <c r="D165" s="64">
        <v>32</v>
      </c>
      <c r="E165" s="64">
        <f t="shared" si="75"/>
        <v>106.66666666666667</v>
      </c>
      <c r="F165" s="61" t="s">
        <v>13</v>
      </c>
      <c r="G165" s="121"/>
      <c r="H165" s="121" t="s">
        <v>13</v>
      </c>
      <c r="I165" s="121" t="s">
        <v>13</v>
      </c>
      <c r="J165" s="121"/>
      <c r="K165" s="121" t="s">
        <v>13</v>
      </c>
      <c r="L165" s="121"/>
      <c r="M165" s="121" t="s">
        <v>13</v>
      </c>
      <c r="N165" s="103" t="s">
        <v>13</v>
      </c>
      <c r="O165" s="62"/>
    </row>
    <row r="166" spans="1:15" ht="38.25" customHeight="1">
      <c r="A166" s="10" t="s">
        <v>116</v>
      </c>
      <c r="B166" s="11" t="s">
        <v>29</v>
      </c>
      <c r="C166" s="63">
        <v>4400</v>
      </c>
      <c r="D166" s="64">
        <v>4167.71</v>
      </c>
      <c r="E166" s="64">
        <f t="shared" si="75"/>
        <v>94.720681818181816</v>
      </c>
      <c r="F166" s="61" t="s">
        <v>13</v>
      </c>
      <c r="G166" s="121"/>
      <c r="H166" s="121" t="s">
        <v>13</v>
      </c>
      <c r="I166" s="121" t="s">
        <v>13</v>
      </c>
      <c r="J166" s="121"/>
      <c r="K166" s="121" t="s">
        <v>13</v>
      </c>
      <c r="L166" s="121"/>
      <c r="M166" s="121" t="s">
        <v>13</v>
      </c>
      <c r="N166" s="103" t="s">
        <v>13</v>
      </c>
      <c r="O166" s="62"/>
    </row>
    <row r="167" spans="1:15" ht="40.5">
      <c r="A167" s="18" t="s">
        <v>117</v>
      </c>
      <c r="B167" s="19" t="s">
        <v>29</v>
      </c>
      <c r="C167" s="63">
        <v>4400</v>
      </c>
      <c r="D167" s="64">
        <v>3545.07</v>
      </c>
      <c r="E167" s="64">
        <f t="shared" si="75"/>
        <v>80.569772727272721</v>
      </c>
      <c r="F167" s="61" t="s">
        <v>13</v>
      </c>
      <c r="G167" s="121"/>
      <c r="H167" s="121" t="s">
        <v>13</v>
      </c>
      <c r="I167" s="121" t="s">
        <v>13</v>
      </c>
      <c r="J167" s="121"/>
      <c r="K167" s="121" t="s">
        <v>13</v>
      </c>
      <c r="L167" s="121"/>
      <c r="M167" s="121" t="s">
        <v>13</v>
      </c>
      <c r="N167" s="103" t="s">
        <v>13</v>
      </c>
      <c r="O167" s="62"/>
    </row>
    <row r="168" spans="1:15" ht="40.5">
      <c r="A168" s="18" t="s">
        <v>118</v>
      </c>
      <c r="B168" s="19" t="s">
        <v>29</v>
      </c>
      <c r="C168" s="63">
        <v>4400</v>
      </c>
      <c r="D168" s="64">
        <v>1270.1199999999999</v>
      </c>
      <c r="E168" s="64">
        <f t="shared" si="75"/>
        <v>28.866363636363634</v>
      </c>
      <c r="F168" s="61" t="s">
        <v>13</v>
      </c>
      <c r="G168" s="121"/>
      <c r="H168" s="121" t="s">
        <v>13</v>
      </c>
      <c r="I168" s="121" t="s">
        <v>13</v>
      </c>
      <c r="J168" s="121"/>
      <c r="K168" s="121" t="s">
        <v>13</v>
      </c>
      <c r="L168" s="121"/>
      <c r="M168" s="121" t="s">
        <v>13</v>
      </c>
      <c r="N168" s="103" t="s">
        <v>13</v>
      </c>
      <c r="O168" s="62"/>
    </row>
    <row r="169" spans="1:15" ht="25.5">
      <c r="A169" s="18" t="s">
        <v>119</v>
      </c>
      <c r="B169" s="19" t="s">
        <v>29</v>
      </c>
      <c r="C169" s="63">
        <v>4400</v>
      </c>
      <c r="D169" s="64">
        <v>411.06</v>
      </c>
      <c r="E169" s="64">
        <f t="shared" si="75"/>
        <v>9.3422727272727268</v>
      </c>
      <c r="F169" s="61" t="s">
        <v>13</v>
      </c>
      <c r="G169" s="121"/>
      <c r="H169" s="121" t="s">
        <v>13</v>
      </c>
      <c r="I169" s="121" t="s">
        <v>13</v>
      </c>
      <c r="J169" s="121"/>
      <c r="K169" s="121" t="s">
        <v>13</v>
      </c>
      <c r="L169" s="121"/>
      <c r="M169" s="121" t="s">
        <v>13</v>
      </c>
      <c r="N169" s="103" t="s">
        <v>13</v>
      </c>
      <c r="O169" s="62"/>
    </row>
    <row r="170" spans="1:15" ht="25.5">
      <c r="A170" s="12" t="s">
        <v>162</v>
      </c>
      <c r="B170" s="13" t="s">
        <v>13</v>
      </c>
      <c r="C170" s="47" t="s">
        <v>13</v>
      </c>
      <c r="D170" s="86" t="s">
        <v>13</v>
      </c>
      <c r="E170" s="48" t="s">
        <v>13</v>
      </c>
      <c r="F170" s="65" t="s">
        <v>13</v>
      </c>
      <c r="G170" s="122"/>
      <c r="H170" s="122" t="s">
        <v>13</v>
      </c>
      <c r="I170" s="122" t="s">
        <v>13</v>
      </c>
      <c r="J170" s="122"/>
      <c r="K170" s="122" t="s">
        <v>13</v>
      </c>
      <c r="L170" s="122"/>
      <c r="M170" s="122" t="s">
        <v>13</v>
      </c>
      <c r="N170" s="104" t="s">
        <v>13</v>
      </c>
      <c r="O170" s="66"/>
    </row>
    <row r="171" spans="1:15" s="2" customFormat="1" ht="25.5">
      <c r="A171" s="14" t="s">
        <v>14</v>
      </c>
      <c r="B171" s="15" t="s">
        <v>11</v>
      </c>
      <c r="C171" s="51" t="s">
        <v>13</v>
      </c>
      <c r="D171" s="87" t="s">
        <v>13</v>
      </c>
      <c r="E171" s="52" t="s">
        <v>13</v>
      </c>
      <c r="F171" s="53">
        <v>0</v>
      </c>
      <c r="G171" s="123">
        <v>0</v>
      </c>
      <c r="H171" s="123">
        <v>0</v>
      </c>
      <c r="I171" s="123" t="s">
        <v>19</v>
      </c>
      <c r="J171" s="123"/>
      <c r="K171" s="107">
        <v>788445</v>
      </c>
      <c r="L171" s="107">
        <f>L172</f>
        <v>788445</v>
      </c>
      <c r="M171" s="107">
        <f>M172</f>
        <v>545174.78</v>
      </c>
      <c r="N171" s="109">
        <f t="shared" ref="N171:N172" si="76">M171/K171*100</f>
        <v>69.145568809492104</v>
      </c>
      <c r="O171" s="106">
        <f t="shared" ref="O171:O172" si="77">M171/L171*100</f>
        <v>69.145568809492104</v>
      </c>
    </row>
    <row r="172" spans="1:15" ht="25.5">
      <c r="A172" s="10" t="s">
        <v>16</v>
      </c>
      <c r="B172" s="11" t="s">
        <v>11</v>
      </c>
      <c r="C172" s="38" t="s">
        <v>13</v>
      </c>
      <c r="D172" s="84" t="s">
        <v>13</v>
      </c>
      <c r="E172" s="39" t="s">
        <v>13</v>
      </c>
      <c r="F172" s="40">
        <v>0</v>
      </c>
      <c r="G172" s="116">
        <v>0</v>
      </c>
      <c r="H172" s="116">
        <v>0</v>
      </c>
      <c r="I172" s="116" t="s">
        <v>19</v>
      </c>
      <c r="J172" s="116"/>
      <c r="K172" s="116">
        <v>788445</v>
      </c>
      <c r="L172" s="116">
        <v>788445</v>
      </c>
      <c r="M172" s="116">
        <v>545174.78</v>
      </c>
      <c r="N172" s="95">
        <f t="shared" si="76"/>
        <v>69.145568809492104</v>
      </c>
      <c r="O172" s="40">
        <f t="shared" si="77"/>
        <v>69.145568809492104</v>
      </c>
    </row>
    <row r="173" spans="1:15" ht="25.5">
      <c r="A173" s="14" t="s">
        <v>20</v>
      </c>
      <c r="B173" s="11" t="s">
        <v>13</v>
      </c>
      <c r="C173" s="38" t="s">
        <v>13</v>
      </c>
      <c r="D173" s="84" t="s">
        <v>13</v>
      </c>
      <c r="E173" s="39" t="s">
        <v>13</v>
      </c>
      <c r="F173" s="61" t="s">
        <v>13</v>
      </c>
      <c r="G173" s="121"/>
      <c r="H173" s="121" t="s">
        <v>13</v>
      </c>
      <c r="I173" s="121" t="s">
        <v>13</v>
      </c>
      <c r="J173" s="121"/>
      <c r="K173" s="121" t="s">
        <v>13</v>
      </c>
      <c r="L173" s="121"/>
      <c r="M173" s="121" t="s">
        <v>13</v>
      </c>
      <c r="N173" s="103" t="s">
        <v>13</v>
      </c>
      <c r="O173" s="62"/>
    </row>
    <row r="174" spans="1:15" ht="25.5">
      <c r="A174" s="10" t="s">
        <v>121</v>
      </c>
      <c r="B174" s="11" t="s">
        <v>29</v>
      </c>
      <c r="C174" s="63">
        <v>500</v>
      </c>
      <c r="D174" s="64">
        <v>512.30250000000001</v>
      </c>
      <c r="E174" s="64">
        <f t="shared" ref="E174:E180" si="78">(D174*100)/C174</f>
        <v>102.4605</v>
      </c>
      <c r="F174" s="61" t="s">
        <v>13</v>
      </c>
      <c r="G174" s="121"/>
      <c r="H174" s="121" t="s">
        <v>13</v>
      </c>
      <c r="I174" s="121" t="s">
        <v>13</v>
      </c>
      <c r="J174" s="121"/>
      <c r="K174" s="121" t="s">
        <v>13</v>
      </c>
      <c r="L174" s="121"/>
      <c r="M174" s="121" t="s">
        <v>13</v>
      </c>
      <c r="N174" s="103" t="s">
        <v>13</v>
      </c>
      <c r="O174" s="62"/>
    </row>
    <row r="175" spans="1:15" ht="25.5">
      <c r="A175" s="10" t="s">
        <v>122</v>
      </c>
      <c r="B175" s="11" t="s">
        <v>30</v>
      </c>
      <c r="C175" s="63">
        <v>90</v>
      </c>
      <c r="D175" s="64">
        <v>21</v>
      </c>
      <c r="E175" s="64">
        <f t="shared" si="78"/>
        <v>23.333333333333332</v>
      </c>
      <c r="F175" s="61" t="s">
        <v>13</v>
      </c>
      <c r="G175" s="121"/>
      <c r="H175" s="121" t="s">
        <v>13</v>
      </c>
      <c r="I175" s="121" t="s">
        <v>13</v>
      </c>
      <c r="J175" s="121"/>
      <c r="K175" s="121" t="s">
        <v>13</v>
      </c>
      <c r="L175" s="121"/>
      <c r="M175" s="121" t="s">
        <v>13</v>
      </c>
      <c r="N175" s="103" t="s">
        <v>13</v>
      </c>
      <c r="O175" s="62"/>
    </row>
    <row r="176" spans="1:15" ht="25.5">
      <c r="A176" s="10" t="s">
        <v>123</v>
      </c>
      <c r="B176" s="11" t="s">
        <v>29</v>
      </c>
      <c r="C176" s="63">
        <v>3075</v>
      </c>
      <c r="D176" s="64">
        <v>1937.98</v>
      </c>
      <c r="E176" s="64">
        <f t="shared" si="78"/>
        <v>63.023739837398374</v>
      </c>
      <c r="F176" s="61" t="s">
        <v>13</v>
      </c>
      <c r="G176" s="121"/>
      <c r="H176" s="121" t="s">
        <v>13</v>
      </c>
      <c r="I176" s="121" t="s">
        <v>13</v>
      </c>
      <c r="J176" s="121"/>
      <c r="K176" s="121" t="s">
        <v>13</v>
      </c>
      <c r="L176" s="121"/>
      <c r="M176" s="121" t="s">
        <v>13</v>
      </c>
      <c r="N176" s="103" t="s">
        <v>13</v>
      </c>
      <c r="O176" s="62"/>
    </row>
    <row r="177" spans="1:15" ht="40.5">
      <c r="A177" s="10" t="s">
        <v>124</v>
      </c>
      <c r="B177" s="11" t="s">
        <v>29</v>
      </c>
      <c r="C177" s="63">
        <v>3285</v>
      </c>
      <c r="D177" s="64">
        <v>1284.06</v>
      </c>
      <c r="E177" s="64">
        <f t="shared" si="78"/>
        <v>39.088584474885842</v>
      </c>
      <c r="F177" s="61" t="s">
        <v>13</v>
      </c>
      <c r="G177" s="121"/>
      <c r="H177" s="121" t="s">
        <v>13</v>
      </c>
      <c r="I177" s="121" t="s">
        <v>13</v>
      </c>
      <c r="J177" s="121"/>
      <c r="K177" s="121" t="s">
        <v>13</v>
      </c>
      <c r="L177" s="121"/>
      <c r="M177" s="121" t="s">
        <v>13</v>
      </c>
      <c r="N177" s="103" t="s">
        <v>13</v>
      </c>
      <c r="O177" s="62"/>
    </row>
    <row r="178" spans="1:15" ht="40.5">
      <c r="A178" s="10" t="s">
        <v>125</v>
      </c>
      <c r="B178" s="11" t="s">
        <v>29</v>
      </c>
      <c r="C178" s="63">
        <v>4181</v>
      </c>
      <c r="D178" s="64">
        <v>3150.1785</v>
      </c>
      <c r="E178" s="64">
        <f t="shared" si="78"/>
        <v>75.345096866778277</v>
      </c>
      <c r="F178" s="61" t="s">
        <v>13</v>
      </c>
      <c r="G178" s="121"/>
      <c r="H178" s="121" t="s">
        <v>13</v>
      </c>
      <c r="I178" s="121" t="s">
        <v>13</v>
      </c>
      <c r="J178" s="121"/>
      <c r="K178" s="121" t="s">
        <v>13</v>
      </c>
      <c r="L178" s="121"/>
      <c r="M178" s="121" t="s">
        <v>13</v>
      </c>
      <c r="N178" s="103" t="s">
        <v>13</v>
      </c>
      <c r="O178" s="62"/>
    </row>
    <row r="179" spans="1:15" ht="25.5">
      <c r="A179" s="10" t="s">
        <v>126</v>
      </c>
      <c r="B179" s="11" t="s">
        <v>30</v>
      </c>
      <c r="C179" s="63">
        <v>290</v>
      </c>
      <c r="D179" s="64">
        <v>422</v>
      </c>
      <c r="E179" s="64">
        <f t="shared" si="78"/>
        <v>145.51724137931035</v>
      </c>
      <c r="F179" s="61" t="s">
        <v>13</v>
      </c>
      <c r="G179" s="121"/>
      <c r="H179" s="121" t="s">
        <v>13</v>
      </c>
      <c r="I179" s="121" t="s">
        <v>13</v>
      </c>
      <c r="J179" s="121"/>
      <c r="K179" s="121" t="s">
        <v>13</v>
      </c>
      <c r="L179" s="121"/>
      <c r="M179" s="121" t="s">
        <v>13</v>
      </c>
      <c r="N179" s="103" t="s">
        <v>13</v>
      </c>
      <c r="O179" s="62"/>
    </row>
    <row r="180" spans="1:15" ht="25.5">
      <c r="A180" s="10" t="s">
        <v>120</v>
      </c>
      <c r="B180" s="11" t="s">
        <v>29</v>
      </c>
      <c r="C180" s="63">
        <v>1209</v>
      </c>
      <c r="D180" s="64">
        <v>1463.95</v>
      </c>
      <c r="E180" s="64">
        <f t="shared" si="78"/>
        <v>121.08767576509511</v>
      </c>
      <c r="F180" s="61" t="s">
        <v>13</v>
      </c>
      <c r="G180" s="121"/>
      <c r="H180" s="121" t="s">
        <v>13</v>
      </c>
      <c r="I180" s="121" t="s">
        <v>13</v>
      </c>
      <c r="J180" s="121"/>
      <c r="K180" s="121" t="s">
        <v>13</v>
      </c>
      <c r="L180" s="121"/>
      <c r="M180" s="121" t="s">
        <v>13</v>
      </c>
      <c r="N180" s="103" t="s">
        <v>13</v>
      </c>
      <c r="O180" s="62"/>
    </row>
    <row r="181" spans="1:15" ht="25.5">
      <c r="A181" s="12" t="s">
        <v>163</v>
      </c>
      <c r="B181" s="13" t="s">
        <v>13</v>
      </c>
      <c r="C181" s="47" t="s">
        <v>13</v>
      </c>
      <c r="D181" s="86" t="s">
        <v>13</v>
      </c>
      <c r="E181" s="48" t="s">
        <v>13</v>
      </c>
      <c r="F181" s="65" t="s">
        <v>13</v>
      </c>
      <c r="G181" s="122"/>
      <c r="H181" s="122" t="s">
        <v>13</v>
      </c>
      <c r="I181" s="122" t="s">
        <v>13</v>
      </c>
      <c r="J181" s="122"/>
      <c r="K181" s="122" t="s">
        <v>13</v>
      </c>
      <c r="L181" s="122"/>
      <c r="M181" s="122" t="s">
        <v>13</v>
      </c>
      <c r="N181" s="104" t="s">
        <v>13</v>
      </c>
      <c r="O181" s="66"/>
    </row>
    <row r="182" spans="1:15" s="2" customFormat="1" ht="25.5">
      <c r="A182" s="14" t="s">
        <v>14</v>
      </c>
      <c r="B182" s="15" t="s">
        <v>13</v>
      </c>
      <c r="C182" s="51" t="s">
        <v>13</v>
      </c>
      <c r="D182" s="87" t="s">
        <v>13</v>
      </c>
      <c r="E182" s="52" t="s">
        <v>13</v>
      </c>
      <c r="F182" s="53">
        <v>0</v>
      </c>
      <c r="G182" s="123">
        <v>0</v>
      </c>
      <c r="H182" s="123">
        <v>0</v>
      </c>
      <c r="I182" s="123" t="s">
        <v>19</v>
      </c>
      <c r="J182" s="123"/>
      <c r="K182" s="107">
        <v>16674100</v>
      </c>
      <c r="L182" s="107">
        <f>L183</f>
        <v>16674100</v>
      </c>
      <c r="M182" s="107">
        <f>M183</f>
        <v>13334930.02</v>
      </c>
      <c r="N182" s="109">
        <f t="shared" ref="N182" si="79">M182/K182*100</f>
        <v>79.973911755357108</v>
      </c>
      <c r="O182" s="106">
        <f t="shared" ref="O182" si="80">M182/L182*100</f>
        <v>79.973911755357108</v>
      </c>
    </row>
    <row r="183" spans="1:15" ht="25.5">
      <c r="A183" s="10" t="s">
        <v>16</v>
      </c>
      <c r="B183" s="11" t="s">
        <v>11</v>
      </c>
      <c r="C183" s="38" t="s">
        <v>13</v>
      </c>
      <c r="D183" s="84" t="s">
        <v>13</v>
      </c>
      <c r="E183" s="39" t="s">
        <v>13</v>
      </c>
      <c r="F183" s="40">
        <v>0</v>
      </c>
      <c r="G183" s="116">
        <v>0</v>
      </c>
      <c r="H183" s="116">
        <v>0</v>
      </c>
      <c r="I183" s="116" t="s">
        <v>19</v>
      </c>
      <c r="J183" s="116"/>
      <c r="K183" s="116">
        <v>16674100</v>
      </c>
      <c r="L183" s="116">
        <v>16674100</v>
      </c>
      <c r="M183" s="116">
        <v>13334930.02</v>
      </c>
      <c r="N183" s="95">
        <f>M183/K183*100</f>
        <v>79.973911755357108</v>
      </c>
      <c r="O183" s="40">
        <f>M183/L183*100</f>
        <v>79.973911755357108</v>
      </c>
    </row>
    <row r="184" spans="1:15" ht="25.5">
      <c r="A184" s="14" t="s">
        <v>20</v>
      </c>
      <c r="B184" s="11" t="s">
        <v>13</v>
      </c>
      <c r="C184" s="38" t="s">
        <v>13</v>
      </c>
      <c r="D184" s="84" t="s">
        <v>13</v>
      </c>
      <c r="E184" s="39" t="s">
        <v>13</v>
      </c>
      <c r="F184" s="61" t="s">
        <v>13</v>
      </c>
      <c r="G184" s="121"/>
      <c r="H184" s="121" t="s">
        <v>13</v>
      </c>
      <c r="I184" s="121" t="s">
        <v>13</v>
      </c>
      <c r="J184" s="121"/>
      <c r="K184" s="121" t="s">
        <v>13</v>
      </c>
      <c r="L184" s="121"/>
      <c r="M184" s="121" t="s">
        <v>13</v>
      </c>
      <c r="N184" s="103" t="s">
        <v>13</v>
      </c>
      <c r="O184" s="62"/>
    </row>
    <row r="185" spans="1:15" ht="25.5">
      <c r="A185" s="18" t="s">
        <v>80</v>
      </c>
      <c r="B185" s="19" t="s">
        <v>81</v>
      </c>
      <c r="C185" s="63">
        <v>43</v>
      </c>
      <c r="D185" s="64">
        <v>40</v>
      </c>
      <c r="E185" s="64">
        <f t="shared" ref="E185:E190" si="81">(D185*100)/C185</f>
        <v>93.023255813953483</v>
      </c>
      <c r="F185" s="61" t="s">
        <v>13</v>
      </c>
      <c r="G185" s="121"/>
      <c r="H185" s="121" t="s">
        <v>13</v>
      </c>
      <c r="I185" s="121" t="s">
        <v>13</v>
      </c>
      <c r="J185" s="121"/>
      <c r="K185" s="121" t="s">
        <v>13</v>
      </c>
      <c r="L185" s="121"/>
      <c r="M185" s="121" t="s">
        <v>13</v>
      </c>
      <c r="N185" s="103" t="s">
        <v>13</v>
      </c>
      <c r="O185" s="62"/>
    </row>
    <row r="186" spans="1:15" ht="38.25" customHeight="1">
      <c r="A186" s="18" t="s">
        <v>82</v>
      </c>
      <c r="B186" s="19" t="s">
        <v>81</v>
      </c>
      <c r="C186" s="63">
        <v>43</v>
      </c>
      <c r="D186" s="64">
        <v>29</v>
      </c>
      <c r="E186" s="64">
        <f t="shared" si="81"/>
        <v>67.441860465116278</v>
      </c>
      <c r="F186" s="61" t="s">
        <v>13</v>
      </c>
      <c r="G186" s="121"/>
      <c r="H186" s="121" t="s">
        <v>13</v>
      </c>
      <c r="I186" s="121" t="s">
        <v>13</v>
      </c>
      <c r="J186" s="121"/>
      <c r="K186" s="121" t="s">
        <v>13</v>
      </c>
      <c r="L186" s="121"/>
      <c r="M186" s="121" t="s">
        <v>13</v>
      </c>
      <c r="N186" s="103" t="s">
        <v>13</v>
      </c>
      <c r="O186" s="62"/>
    </row>
    <row r="187" spans="1:15" ht="25.5">
      <c r="A187" s="18" t="s">
        <v>129</v>
      </c>
      <c r="B187" s="19" t="s">
        <v>62</v>
      </c>
      <c r="C187" s="63">
        <v>5033</v>
      </c>
      <c r="D187" s="64">
        <v>6545</v>
      </c>
      <c r="E187" s="64">
        <f t="shared" si="81"/>
        <v>130.04172461752435</v>
      </c>
      <c r="F187" s="61" t="s">
        <v>13</v>
      </c>
      <c r="G187" s="121"/>
      <c r="H187" s="121" t="s">
        <v>13</v>
      </c>
      <c r="I187" s="121" t="s">
        <v>13</v>
      </c>
      <c r="J187" s="121"/>
      <c r="K187" s="121" t="s">
        <v>13</v>
      </c>
      <c r="L187" s="121"/>
      <c r="M187" s="121" t="s">
        <v>13</v>
      </c>
      <c r="N187" s="103" t="s">
        <v>13</v>
      </c>
      <c r="O187" s="62"/>
    </row>
    <row r="188" spans="1:15" ht="25.5">
      <c r="A188" s="18" t="s">
        <v>128</v>
      </c>
      <c r="B188" s="19" t="s">
        <v>62</v>
      </c>
      <c r="C188" s="63">
        <v>608</v>
      </c>
      <c r="D188" s="64">
        <v>555</v>
      </c>
      <c r="E188" s="64">
        <f t="shared" si="81"/>
        <v>91.28289473684211</v>
      </c>
      <c r="F188" s="61" t="s">
        <v>13</v>
      </c>
      <c r="G188" s="121"/>
      <c r="H188" s="121" t="s">
        <v>13</v>
      </c>
      <c r="I188" s="121" t="s">
        <v>13</v>
      </c>
      <c r="J188" s="121"/>
      <c r="K188" s="121" t="s">
        <v>13</v>
      </c>
      <c r="L188" s="121"/>
      <c r="M188" s="121" t="s">
        <v>13</v>
      </c>
      <c r="N188" s="103" t="s">
        <v>13</v>
      </c>
      <c r="O188" s="62"/>
    </row>
    <row r="189" spans="1:15" ht="38.25" customHeight="1">
      <c r="A189" s="18" t="s">
        <v>127</v>
      </c>
      <c r="B189" s="19" t="s">
        <v>62</v>
      </c>
      <c r="C189" s="63">
        <v>1359</v>
      </c>
      <c r="D189" s="64">
        <v>715</v>
      </c>
      <c r="E189" s="64">
        <f t="shared" si="81"/>
        <v>52.612214863870491</v>
      </c>
      <c r="F189" s="61" t="s">
        <v>13</v>
      </c>
      <c r="G189" s="121"/>
      <c r="H189" s="121" t="s">
        <v>13</v>
      </c>
      <c r="I189" s="121" t="s">
        <v>13</v>
      </c>
      <c r="J189" s="121"/>
      <c r="K189" s="121" t="s">
        <v>13</v>
      </c>
      <c r="L189" s="121"/>
      <c r="M189" s="121" t="s">
        <v>13</v>
      </c>
      <c r="N189" s="103" t="s">
        <v>13</v>
      </c>
      <c r="O189" s="62"/>
    </row>
    <row r="190" spans="1:15" ht="25.5">
      <c r="A190" s="10" t="s">
        <v>103</v>
      </c>
      <c r="B190" s="11" t="s">
        <v>62</v>
      </c>
      <c r="C190" s="63">
        <v>7000</v>
      </c>
      <c r="D190" s="64">
        <v>7815</v>
      </c>
      <c r="E190" s="64">
        <f t="shared" si="81"/>
        <v>111.64285714285714</v>
      </c>
      <c r="F190" s="61" t="s">
        <v>13</v>
      </c>
      <c r="G190" s="121"/>
      <c r="H190" s="121" t="s">
        <v>13</v>
      </c>
      <c r="I190" s="121" t="s">
        <v>13</v>
      </c>
      <c r="J190" s="121"/>
      <c r="K190" s="121" t="s">
        <v>13</v>
      </c>
      <c r="L190" s="121"/>
      <c r="M190" s="121" t="s">
        <v>13</v>
      </c>
      <c r="N190" s="103" t="s">
        <v>13</v>
      </c>
      <c r="O190" s="62"/>
    </row>
    <row r="191" spans="1:15" s="2" customFormat="1" ht="39" customHeight="1">
      <c r="A191" s="42" t="s">
        <v>64</v>
      </c>
      <c r="B191" s="24" t="s">
        <v>13</v>
      </c>
      <c r="C191" s="43" t="s">
        <v>13</v>
      </c>
      <c r="D191" s="85" t="s">
        <v>13</v>
      </c>
      <c r="E191" s="44" t="s">
        <v>13</v>
      </c>
      <c r="F191" s="55" t="s">
        <v>13</v>
      </c>
      <c r="G191" s="119"/>
      <c r="H191" s="119" t="s">
        <v>13</v>
      </c>
      <c r="I191" s="119" t="s">
        <v>13</v>
      </c>
      <c r="J191" s="119"/>
      <c r="K191" s="119" t="s">
        <v>13</v>
      </c>
      <c r="L191" s="119"/>
      <c r="M191" s="119" t="s">
        <v>13</v>
      </c>
      <c r="N191" s="100" t="s">
        <v>13</v>
      </c>
      <c r="O191" s="56"/>
    </row>
    <row r="192" spans="1:15" ht="39" customHeight="1">
      <c r="A192" s="12" t="s">
        <v>164</v>
      </c>
      <c r="B192" s="13" t="s">
        <v>13</v>
      </c>
      <c r="C192" s="47" t="s">
        <v>13</v>
      </c>
      <c r="D192" s="86" t="s">
        <v>13</v>
      </c>
      <c r="E192" s="48" t="s">
        <v>13</v>
      </c>
      <c r="F192" s="65" t="s">
        <v>13</v>
      </c>
      <c r="G192" s="122"/>
      <c r="H192" s="122" t="s">
        <v>13</v>
      </c>
      <c r="I192" s="122" t="s">
        <v>13</v>
      </c>
      <c r="J192" s="122"/>
      <c r="K192" s="122" t="s">
        <v>13</v>
      </c>
      <c r="L192" s="122"/>
      <c r="M192" s="122" t="s">
        <v>13</v>
      </c>
      <c r="N192" s="104" t="s">
        <v>13</v>
      </c>
      <c r="O192" s="66"/>
    </row>
    <row r="193" spans="1:15" s="2" customFormat="1" ht="25.5">
      <c r="A193" s="14" t="s">
        <v>14</v>
      </c>
      <c r="B193" s="15" t="s">
        <v>13</v>
      </c>
      <c r="C193" s="51" t="s">
        <v>13</v>
      </c>
      <c r="D193" s="87" t="s">
        <v>13</v>
      </c>
      <c r="E193" s="52" t="s">
        <v>13</v>
      </c>
      <c r="F193" s="106">
        <v>30321400</v>
      </c>
      <c r="G193" s="107">
        <f>SUM(G194:G195)</f>
        <v>28466913</v>
      </c>
      <c r="H193" s="107">
        <f>SUM(H194:H195)</f>
        <v>28263009.920000002</v>
      </c>
      <c r="I193" s="107">
        <f t="shared" ref="I193:I195" si="82">H193/F193*100</f>
        <v>93.211427968365584</v>
      </c>
      <c r="J193" s="107">
        <f t="shared" ref="J193:J195" si="83">H193/G193*100</f>
        <v>99.283719031986379</v>
      </c>
      <c r="K193" s="123">
        <v>6950000</v>
      </c>
      <c r="L193" s="123">
        <f>L195</f>
        <v>6950000</v>
      </c>
      <c r="M193" s="123">
        <v>0</v>
      </c>
      <c r="N193" s="102">
        <v>0</v>
      </c>
      <c r="O193" s="53">
        <v>0</v>
      </c>
    </row>
    <row r="194" spans="1:15" ht="25.5">
      <c r="A194" s="10" t="s">
        <v>16</v>
      </c>
      <c r="B194" s="11" t="s">
        <v>11</v>
      </c>
      <c r="C194" s="38" t="s">
        <v>13</v>
      </c>
      <c r="D194" s="84" t="s">
        <v>13</v>
      </c>
      <c r="E194" s="39" t="s">
        <v>13</v>
      </c>
      <c r="F194" s="40">
        <v>2812400</v>
      </c>
      <c r="G194" s="116">
        <f>2812400+732808</f>
        <v>3545208</v>
      </c>
      <c r="H194" s="116">
        <f>2608497.7+732807.22</f>
        <v>3341304.92</v>
      </c>
      <c r="I194" s="116">
        <f t="shared" si="82"/>
        <v>118.80617693073532</v>
      </c>
      <c r="J194" s="116">
        <f t="shared" si="83"/>
        <v>94.248487535851211</v>
      </c>
      <c r="K194" s="116">
        <v>0</v>
      </c>
      <c r="L194" s="116">
        <v>0</v>
      </c>
      <c r="M194" s="116">
        <v>0</v>
      </c>
      <c r="N194" s="95">
        <v>0</v>
      </c>
      <c r="O194" s="40">
        <v>0</v>
      </c>
    </row>
    <row r="195" spans="1:15" ht="25.5">
      <c r="A195" s="10" t="s">
        <v>17</v>
      </c>
      <c r="B195" s="11" t="s">
        <v>11</v>
      </c>
      <c r="C195" s="38" t="s">
        <v>13</v>
      </c>
      <c r="D195" s="84" t="s">
        <v>13</v>
      </c>
      <c r="E195" s="39" t="s">
        <v>13</v>
      </c>
      <c r="F195" s="40">
        <v>27509000</v>
      </c>
      <c r="G195" s="116">
        <v>24921705</v>
      </c>
      <c r="H195" s="116">
        <v>24921705</v>
      </c>
      <c r="I195" s="116">
        <f t="shared" si="82"/>
        <v>90.594732632956493</v>
      </c>
      <c r="J195" s="116">
        <f t="shared" si="83"/>
        <v>100</v>
      </c>
      <c r="K195" s="116">
        <v>6950000</v>
      </c>
      <c r="L195" s="116">
        <v>6950000</v>
      </c>
      <c r="M195" s="116">
        <v>0</v>
      </c>
      <c r="N195" s="95">
        <v>0</v>
      </c>
      <c r="O195" s="40">
        <v>0</v>
      </c>
    </row>
    <row r="196" spans="1:15" ht="25.5">
      <c r="A196" s="14" t="s">
        <v>20</v>
      </c>
      <c r="B196" s="11" t="s">
        <v>13</v>
      </c>
      <c r="C196" s="38" t="s">
        <v>13</v>
      </c>
      <c r="D196" s="84" t="s">
        <v>13</v>
      </c>
      <c r="E196" s="39" t="s">
        <v>13</v>
      </c>
      <c r="F196" s="61" t="s">
        <v>13</v>
      </c>
      <c r="G196" s="121"/>
      <c r="H196" s="121" t="s">
        <v>13</v>
      </c>
      <c r="I196" s="121" t="s">
        <v>13</v>
      </c>
      <c r="J196" s="121"/>
      <c r="K196" s="121" t="s">
        <v>13</v>
      </c>
      <c r="L196" s="121"/>
      <c r="M196" s="121" t="s">
        <v>13</v>
      </c>
      <c r="N196" s="103" t="s">
        <v>13</v>
      </c>
      <c r="O196" s="62"/>
    </row>
    <row r="197" spans="1:15" ht="25.5">
      <c r="A197" s="18" t="s">
        <v>65</v>
      </c>
      <c r="B197" s="19" t="s">
        <v>33</v>
      </c>
      <c r="C197" s="63">
        <v>6</v>
      </c>
      <c r="D197" s="64">
        <v>0</v>
      </c>
      <c r="E197" s="64">
        <f t="shared" ref="E197:E201" si="84">(D197*100)/C197</f>
        <v>0</v>
      </c>
      <c r="F197" s="61" t="s">
        <v>13</v>
      </c>
      <c r="G197" s="121"/>
      <c r="H197" s="121" t="s">
        <v>13</v>
      </c>
      <c r="I197" s="121" t="s">
        <v>13</v>
      </c>
      <c r="J197" s="121"/>
      <c r="K197" s="121" t="s">
        <v>13</v>
      </c>
      <c r="L197" s="121"/>
      <c r="M197" s="121" t="s">
        <v>13</v>
      </c>
      <c r="N197" s="103" t="s">
        <v>13</v>
      </c>
      <c r="O197" s="62"/>
    </row>
    <row r="198" spans="1:15" ht="25.15" customHeight="1">
      <c r="A198" s="18" t="s">
        <v>66</v>
      </c>
      <c r="B198" s="19" t="s">
        <v>33</v>
      </c>
      <c r="C198" s="63">
        <v>6</v>
      </c>
      <c r="D198" s="64">
        <v>6</v>
      </c>
      <c r="E198" s="64">
        <f t="shared" si="84"/>
        <v>100</v>
      </c>
      <c r="F198" s="61" t="s">
        <v>13</v>
      </c>
      <c r="G198" s="121"/>
      <c r="H198" s="121"/>
      <c r="I198" s="121" t="s">
        <v>13</v>
      </c>
      <c r="J198" s="121"/>
      <c r="K198" s="121" t="s">
        <v>13</v>
      </c>
      <c r="L198" s="121"/>
      <c r="M198" s="121" t="s">
        <v>13</v>
      </c>
      <c r="N198" s="103" t="s">
        <v>13</v>
      </c>
      <c r="O198" s="62"/>
    </row>
    <row r="199" spans="1:15" ht="25.5">
      <c r="A199" s="18" t="s">
        <v>34</v>
      </c>
      <c r="B199" s="19" t="s">
        <v>33</v>
      </c>
      <c r="C199" s="63">
        <v>6</v>
      </c>
      <c r="D199" s="64">
        <v>2</v>
      </c>
      <c r="E199" s="64">
        <f t="shared" si="84"/>
        <v>33.333333333333336</v>
      </c>
      <c r="F199" s="61" t="s">
        <v>13</v>
      </c>
      <c r="G199" s="121"/>
      <c r="H199" s="121" t="s">
        <v>13</v>
      </c>
      <c r="I199" s="121" t="s">
        <v>13</v>
      </c>
      <c r="J199" s="121"/>
      <c r="K199" s="121" t="s">
        <v>13</v>
      </c>
      <c r="L199" s="121"/>
      <c r="M199" s="121" t="s">
        <v>13</v>
      </c>
      <c r="N199" s="103" t="s">
        <v>13</v>
      </c>
      <c r="O199" s="62"/>
    </row>
    <row r="200" spans="1:15" ht="25.15" customHeight="1">
      <c r="A200" s="18" t="s">
        <v>67</v>
      </c>
      <c r="B200" s="19" t="s">
        <v>7</v>
      </c>
      <c r="C200" s="63">
        <v>600</v>
      </c>
      <c r="D200" s="64">
        <v>538</v>
      </c>
      <c r="E200" s="64">
        <f t="shared" si="84"/>
        <v>89.666666666666671</v>
      </c>
      <c r="F200" s="61" t="s">
        <v>13</v>
      </c>
      <c r="G200" s="121"/>
      <c r="H200" s="121" t="s">
        <v>13</v>
      </c>
      <c r="I200" s="121" t="s">
        <v>13</v>
      </c>
      <c r="J200" s="121"/>
      <c r="K200" s="121" t="s">
        <v>13</v>
      </c>
      <c r="L200" s="121"/>
      <c r="M200" s="121" t="s">
        <v>13</v>
      </c>
      <c r="N200" s="103" t="s">
        <v>13</v>
      </c>
      <c r="O200" s="62"/>
    </row>
    <row r="201" spans="1:15" ht="40.5">
      <c r="A201" s="10" t="s">
        <v>88</v>
      </c>
      <c r="B201" s="11" t="s">
        <v>33</v>
      </c>
      <c r="C201" s="63">
        <v>6</v>
      </c>
      <c r="D201" s="64">
        <v>4</v>
      </c>
      <c r="E201" s="64">
        <f t="shared" si="84"/>
        <v>66.666666666666671</v>
      </c>
      <c r="F201" s="61" t="s">
        <v>13</v>
      </c>
      <c r="G201" s="121"/>
      <c r="H201" s="121" t="s">
        <v>13</v>
      </c>
      <c r="I201" s="121" t="s">
        <v>13</v>
      </c>
      <c r="J201" s="121"/>
      <c r="K201" s="121" t="s">
        <v>13</v>
      </c>
      <c r="L201" s="121"/>
      <c r="M201" s="121" t="s">
        <v>13</v>
      </c>
      <c r="N201" s="103" t="s">
        <v>13</v>
      </c>
      <c r="O201" s="62"/>
    </row>
    <row r="202" spans="1:15" ht="40.5">
      <c r="A202" s="12" t="s">
        <v>165</v>
      </c>
      <c r="B202" s="13" t="s">
        <v>13</v>
      </c>
      <c r="C202" s="47" t="s">
        <v>13</v>
      </c>
      <c r="D202" s="86" t="s">
        <v>13</v>
      </c>
      <c r="E202" s="48" t="s">
        <v>13</v>
      </c>
      <c r="F202" s="65" t="s">
        <v>13</v>
      </c>
      <c r="G202" s="122"/>
      <c r="H202" s="122" t="s">
        <v>13</v>
      </c>
      <c r="I202" s="122" t="s">
        <v>13</v>
      </c>
      <c r="J202" s="122"/>
      <c r="K202" s="122" t="s">
        <v>13</v>
      </c>
      <c r="L202" s="122"/>
      <c r="M202" s="122" t="s">
        <v>13</v>
      </c>
      <c r="N202" s="104" t="s">
        <v>13</v>
      </c>
      <c r="O202" s="66"/>
    </row>
    <row r="203" spans="1:15" s="2" customFormat="1" ht="25.5">
      <c r="A203" s="14" t="s">
        <v>14</v>
      </c>
      <c r="B203" s="15" t="s">
        <v>13</v>
      </c>
      <c r="C203" s="51" t="s">
        <v>13</v>
      </c>
      <c r="D203" s="87" t="s">
        <v>13</v>
      </c>
      <c r="E203" s="52" t="s">
        <v>13</v>
      </c>
      <c r="F203" s="106">
        <v>60000</v>
      </c>
      <c r="G203" s="107">
        <f>G204</f>
        <v>60000</v>
      </c>
      <c r="H203" s="107">
        <f>H204</f>
        <v>19936</v>
      </c>
      <c r="I203" s="107">
        <f t="shared" ref="I203:I204" si="85">H203/F203*100</f>
        <v>33.226666666666667</v>
      </c>
      <c r="J203" s="107">
        <f t="shared" ref="J203:J204" si="86">H203/G203*100</f>
        <v>33.226666666666667</v>
      </c>
      <c r="K203" s="107">
        <v>6360500</v>
      </c>
      <c r="L203" s="107">
        <f>L204</f>
        <v>6360500</v>
      </c>
      <c r="M203" s="107">
        <f>M204</f>
        <v>4719981.5599999996</v>
      </c>
      <c r="N203" s="109">
        <f t="shared" ref="N203:N204" si="87">M203/K203*100</f>
        <v>74.207712601210588</v>
      </c>
      <c r="O203" s="106">
        <f t="shared" ref="O203:O204" si="88">M203/L203*100</f>
        <v>74.207712601210588</v>
      </c>
    </row>
    <row r="204" spans="1:15" ht="25.5">
      <c r="A204" s="10" t="s">
        <v>16</v>
      </c>
      <c r="B204" s="11" t="s">
        <v>11</v>
      </c>
      <c r="C204" s="38" t="s">
        <v>13</v>
      </c>
      <c r="D204" s="84" t="s">
        <v>13</v>
      </c>
      <c r="E204" s="39" t="s">
        <v>13</v>
      </c>
      <c r="F204" s="40">
        <v>60000</v>
      </c>
      <c r="G204" s="116">
        <v>60000</v>
      </c>
      <c r="H204" s="116">
        <v>19936</v>
      </c>
      <c r="I204" s="116">
        <f t="shared" si="85"/>
        <v>33.226666666666667</v>
      </c>
      <c r="J204" s="116">
        <f t="shared" si="86"/>
        <v>33.226666666666667</v>
      </c>
      <c r="K204" s="116">
        <v>6360500</v>
      </c>
      <c r="L204" s="116">
        <v>6360500</v>
      </c>
      <c r="M204" s="116">
        <v>4719981.5599999996</v>
      </c>
      <c r="N204" s="95">
        <f t="shared" si="87"/>
        <v>74.207712601210588</v>
      </c>
      <c r="O204" s="40">
        <f t="shared" si="88"/>
        <v>74.207712601210588</v>
      </c>
    </row>
    <row r="205" spans="1:15" ht="25.5">
      <c r="A205" s="14" t="s">
        <v>20</v>
      </c>
      <c r="B205" s="11" t="s">
        <v>13</v>
      </c>
      <c r="C205" s="38" t="s">
        <v>13</v>
      </c>
      <c r="D205" s="84" t="s">
        <v>13</v>
      </c>
      <c r="E205" s="39" t="s">
        <v>13</v>
      </c>
      <c r="F205" s="61" t="s">
        <v>13</v>
      </c>
      <c r="G205" s="121"/>
      <c r="H205" s="121" t="s">
        <v>13</v>
      </c>
      <c r="I205" s="121" t="s">
        <v>13</v>
      </c>
      <c r="J205" s="121"/>
      <c r="K205" s="121" t="s">
        <v>13</v>
      </c>
      <c r="L205" s="121"/>
      <c r="M205" s="121" t="s">
        <v>13</v>
      </c>
      <c r="N205" s="103" t="s">
        <v>13</v>
      </c>
      <c r="O205" s="62"/>
    </row>
    <row r="206" spans="1:15" ht="40.5">
      <c r="A206" s="10" t="s">
        <v>130</v>
      </c>
      <c r="B206" s="11" t="s">
        <v>84</v>
      </c>
      <c r="C206" s="63">
        <v>75</v>
      </c>
      <c r="D206" s="64">
        <v>21</v>
      </c>
      <c r="E206" s="64">
        <f t="shared" ref="E206:E210" si="89">(D206*100)/C206</f>
        <v>28</v>
      </c>
      <c r="F206" s="61" t="s">
        <v>13</v>
      </c>
      <c r="G206" s="121"/>
      <c r="H206" s="121" t="s">
        <v>13</v>
      </c>
      <c r="I206" s="121" t="s">
        <v>13</v>
      </c>
      <c r="J206" s="121"/>
      <c r="K206" s="121" t="s">
        <v>13</v>
      </c>
      <c r="L206" s="121"/>
      <c r="M206" s="121" t="s">
        <v>13</v>
      </c>
      <c r="N206" s="103" t="s">
        <v>13</v>
      </c>
      <c r="O206" s="62"/>
    </row>
    <row r="207" spans="1:15" ht="40.5">
      <c r="A207" s="77" t="s">
        <v>131</v>
      </c>
      <c r="B207" s="11" t="s">
        <v>84</v>
      </c>
      <c r="C207" s="63">
        <v>9</v>
      </c>
      <c r="D207" s="64">
        <v>5</v>
      </c>
      <c r="E207" s="64">
        <f t="shared" si="89"/>
        <v>55.555555555555557</v>
      </c>
      <c r="F207" s="61" t="s">
        <v>13</v>
      </c>
      <c r="G207" s="121"/>
      <c r="H207" s="121" t="s">
        <v>13</v>
      </c>
      <c r="I207" s="121" t="s">
        <v>13</v>
      </c>
      <c r="J207" s="121"/>
      <c r="K207" s="121" t="s">
        <v>13</v>
      </c>
      <c r="L207" s="121"/>
      <c r="M207" s="121" t="s">
        <v>13</v>
      </c>
      <c r="N207" s="103" t="s">
        <v>13</v>
      </c>
      <c r="O207" s="62"/>
    </row>
    <row r="208" spans="1:15" ht="40.5">
      <c r="A208" s="77" t="s">
        <v>176</v>
      </c>
      <c r="B208" s="11" t="s">
        <v>84</v>
      </c>
      <c r="C208" s="63">
        <v>4</v>
      </c>
      <c r="D208" s="64">
        <v>4</v>
      </c>
      <c r="E208" s="64">
        <f t="shared" si="89"/>
        <v>100</v>
      </c>
      <c r="F208" s="61" t="s">
        <v>13</v>
      </c>
      <c r="G208" s="121"/>
      <c r="H208" s="121" t="s">
        <v>13</v>
      </c>
      <c r="I208" s="121" t="s">
        <v>13</v>
      </c>
      <c r="J208" s="121"/>
      <c r="K208" s="121" t="s">
        <v>13</v>
      </c>
      <c r="L208" s="121"/>
      <c r="M208" s="121" t="s">
        <v>13</v>
      </c>
      <c r="N208" s="103" t="s">
        <v>13</v>
      </c>
      <c r="O208" s="62"/>
    </row>
    <row r="209" spans="1:15" ht="25.5">
      <c r="A209" s="77" t="s">
        <v>132</v>
      </c>
      <c r="B209" s="11" t="s">
        <v>84</v>
      </c>
      <c r="C209" s="63">
        <v>19</v>
      </c>
      <c r="D209" s="64">
        <v>0</v>
      </c>
      <c r="E209" s="64">
        <f t="shared" si="89"/>
        <v>0</v>
      </c>
      <c r="F209" s="61" t="s">
        <v>13</v>
      </c>
      <c r="G209" s="121"/>
      <c r="H209" s="121" t="s">
        <v>13</v>
      </c>
      <c r="I209" s="121" t="s">
        <v>13</v>
      </c>
      <c r="J209" s="121"/>
      <c r="K209" s="121" t="s">
        <v>13</v>
      </c>
      <c r="L209" s="121"/>
      <c r="M209" s="121" t="s">
        <v>13</v>
      </c>
      <c r="N209" s="103" t="s">
        <v>13</v>
      </c>
      <c r="O209" s="62"/>
    </row>
    <row r="210" spans="1:15" ht="40.5">
      <c r="A210" s="77" t="s">
        <v>133</v>
      </c>
      <c r="B210" s="11" t="s">
        <v>84</v>
      </c>
      <c r="C210" s="63">
        <v>47</v>
      </c>
      <c r="D210" s="64">
        <v>16</v>
      </c>
      <c r="E210" s="64">
        <f t="shared" si="89"/>
        <v>34.042553191489361</v>
      </c>
      <c r="F210" s="61" t="s">
        <v>13</v>
      </c>
      <c r="G210" s="121"/>
      <c r="H210" s="121" t="s">
        <v>13</v>
      </c>
      <c r="I210" s="121" t="s">
        <v>13</v>
      </c>
      <c r="J210" s="121"/>
      <c r="K210" s="121" t="s">
        <v>13</v>
      </c>
      <c r="L210" s="121"/>
      <c r="M210" s="121" t="s">
        <v>13</v>
      </c>
      <c r="N210" s="103" t="s">
        <v>13</v>
      </c>
      <c r="O210" s="62"/>
    </row>
    <row r="211" spans="1:15" s="2" customFormat="1" ht="39" customHeight="1">
      <c r="A211" s="42" t="s">
        <v>68</v>
      </c>
      <c r="B211" s="24" t="s">
        <v>13</v>
      </c>
      <c r="C211" s="43" t="s">
        <v>13</v>
      </c>
      <c r="D211" s="85" t="s">
        <v>13</v>
      </c>
      <c r="E211" s="44" t="s">
        <v>13</v>
      </c>
      <c r="F211" s="55" t="s">
        <v>13</v>
      </c>
      <c r="G211" s="119"/>
      <c r="H211" s="119" t="s">
        <v>13</v>
      </c>
      <c r="I211" s="119" t="s">
        <v>13</v>
      </c>
      <c r="J211" s="119"/>
      <c r="K211" s="119" t="s">
        <v>13</v>
      </c>
      <c r="L211" s="119"/>
      <c r="M211" s="119" t="s">
        <v>13</v>
      </c>
      <c r="N211" s="100" t="s">
        <v>13</v>
      </c>
      <c r="O211" s="56"/>
    </row>
    <row r="212" spans="1:15" ht="38.25" customHeight="1">
      <c r="A212" s="12" t="s">
        <v>166</v>
      </c>
      <c r="B212" s="13" t="s">
        <v>13</v>
      </c>
      <c r="C212" s="47" t="s">
        <v>13</v>
      </c>
      <c r="D212" s="86" t="s">
        <v>13</v>
      </c>
      <c r="E212" s="48" t="s">
        <v>13</v>
      </c>
      <c r="F212" s="65" t="s">
        <v>13</v>
      </c>
      <c r="G212" s="122"/>
      <c r="H212" s="122" t="s">
        <v>13</v>
      </c>
      <c r="I212" s="122" t="s">
        <v>13</v>
      </c>
      <c r="J212" s="122"/>
      <c r="K212" s="122" t="s">
        <v>13</v>
      </c>
      <c r="L212" s="122"/>
      <c r="M212" s="122" t="s">
        <v>13</v>
      </c>
      <c r="N212" s="104" t="s">
        <v>13</v>
      </c>
      <c r="O212" s="66"/>
    </row>
    <row r="213" spans="1:15" s="2" customFormat="1" ht="25.5">
      <c r="A213" s="14" t="s">
        <v>14</v>
      </c>
      <c r="B213" s="15" t="s">
        <v>13</v>
      </c>
      <c r="C213" s="51" t="s">
        <v>13</v>
      </c>
      <c r="D213" s="87" t="s">
        <v>13</v>
      </c>
      <c r="E213" s="52" t="s">
        <v>13</v>
      </c>
      <c r="F213" s="106">
        <v>865000</v>
      </c>
      <c r="G213" s="107">
        <f>G214</f>
        <v>865000</v>
      </c>
      <c r="H213" s="107">
        <f>H214</f>
        <v>865000</v>
      </c>
      <c r="I213" s="107">
        <f t="shared" ref="I213:I214" si="90">H213/F213*100</f>
        <v>100</v>
      </c>
      <c r="J213" s="107">
        <f t="shared" ref="J213:J214" si="91">H213/G213*100</f>
        <v>100</v>
      </c>
      <c r="K213" s="107">
        <v>8005400</v>
      </c>
      <c r="L213" s="107">
        <f>L214</f>
        <v>8005400</v>
      </c>
      <c r="M213" s="107">
        <f>M214</f>
        <v>7633973.9500000002</v>
      </c>
      <c r="N213" s="109">
        <f t="shared" ref="N213:N214" si="92">M213/K213*100</f>
        <v>95.360306168336379</v>
      </c>
      <c r="O213" s="106">
        <f t="shared" ref="O213:O214" si="93">M213/L213*100</f>
        <v>95.360306168336379</v>
      </c>
    </row>
    <row r="214" spans="1:15" ht="25.5">
      <c r="A214" s="10" t="s">
        <v>16</v>
      </c>
      <c r="B214" s="11" t="s">
        <v>11</v>
      </c>
      <c r="C214" s="38" t="s">
        <v>13</v>
      </c>
      <c r="D214" s="84" t="s">
        <v>13</v>
      </c>
      <c r="E214" s="39" t="s">
        <v>13</v>
      </c>
      <c r="F214" s="40">
        <v>865000</v>
      </c>
      <c r="G214" s="116">
        <v>865000</v>
      </c>
      <c r="H214" s="116">
        <v>865000</v>
      </c>
      <c r="I214" s="116">
        <f t="shared" si="90"/>
        <v>100</v>
      </c>
      <c r="J214" s="116">
        <f t="shared" si="91"/>
        <v>100</v>
      </c>
      <c r="K214" s="116">
        <v>8005400</v>
      </c>
      <c r="L214" s="116">
        <v>8005400</v>
      </c>
      <c r="M214" s="116">
        <v>7633973.9500000002</v>
      </c>
      <c r="N214" s="95">
        <f t="shared" si="92"/>
        <v>95.360306168336379</v>
      </c>
      <c r="O214" s="40">
        <f t="shared" si="93"/>
        <v>95.360306168336379</v>
      </c>
    </row>
    <row r="215" spans="1:15" ht="25.5">
      <c r="A215" s="14" t="s">
        <v>20</v>
      </c>
      <c r="B215" s="11" t="s">
        <v>13</v>
      </c>
      <c r="C215" s="38" t="s">
        <v>13</v>
      </c>
      <c r="D215" s="84" t="s">
        <v>13</v>
      </c>
      <c r="E215" s="39" t="s">
        <v>13</v>
      </c>
      <c r="F215" s="61" t="s">
        <v>13</v>
      </c>
      <c r="G215" s="121"/>
      <c r="H215" s="121" t="s">
        <v>13</v>
      </c>
      <c r="I215" s="121" t="s">
        <v>13</v>
      </c>
      <c r="J215" s="121"/>
      <c r="K215" s="121" t="s">
        <v>13</v>
      </c>
      <c r="L215" s="121"/>
      <c r="M215" s="121" t="s">
        <v>13</v>
      </c>
      <c r="N215" s="105" t="s">
        <v>13</v>
      </c>
      <c r="O215" s="61"/>
    </row>
    <row r="216" spans="1:15" ht="40.5">
      <c r="A216" s="10" t="s">
        <v>134</v>
      </c>
      <c r="B216" s="11" t="s">
        <v>30</v>
      </c>
      <c r="C216" s="63">
        <v>600</v>
      </c>
      <c r="D216" s="64">
        <v>600</v>
      </c>
      <c r="E216" s="64">
        <f t="shared" ref="E216:E217" si="94">(D216*100)/C216</f>
        <v>100</v>
      </c>
      <c r="F216" s="61" t="s">
        <v>13</v>
      </c>
      <c r="G216" s="121"/>
      <c r="H216" s="121" t="s">
        <v>13</v>
      </c>
      <c r="I216" s="121" t="s">
        <v>13</v>
      </c>
      <c r="J216" s="121"/>
      <c r="K216" s="121" t="s">
        <v>13</v>
      </c>
      <c r="L216" s="121"/>
      <c r="M216" s="121" t="s">
        <v>13</v>
      </c>
      <c r="N216" s="103" t="s">
        <v>13</v>
      </c>
      <c r="O216" s="62"/>
    </row>
    <row r="217" spans="1:15" ht="25.5">
      <c r="A217" s="18" t="s">
        <v>85</v>
      </c>
      <c r="B217" s="19" t="s">
        <v>30</v>
      </c>
      <c r="C217" s="63">
        <v>600</v>
      </c>
      <c r="D217" s="64">
        <v>600</v>
      </c>
      <c r="E217" s="64">
        <f t="shared" si="94"/>
        <v>100</v>
      </c>
      <c r="F217" s="61" t="s">
        <v>13</v>
      </c>
      <c r="G217" s="121"/>
      <c r="H217" s="121" t="s">
        <v>13</v>
      </c>
      <c r="I217" s="121" t="s">
        <v>13</v>
      </c>
      <c r="J217" s="121"/>
      <c r="K217" s="121" t="s">
        <v>13</v>
      </c>
      <c r="L217" s="121"/>
      <c r="M217" s="121" t="s">
        <v>13</v>
      </c>
      <c r="N217" s="103" t="s">
        <v>13</v>
      </c>
      <c r="O217" s="62"/>
    </row>
    <row r="218" spans="1:15" s="2" customFormat="1" ht="61.5" customHeight="1">
      <c r="A218" s="42" t="s">
        <v>174</v>
      </c>
      <c r="B218" s="24" t="s">
        <v>13</v>
      </c>
      <c r="C218" s="43" t="s">
        <v>13</v>
      </c>
      <c r="D218" s="85" t="s">
        <v>13</v>
      </c>
      <c r="E218" s="44" t="s">
        <v>13</v>
      </c>
      <c r="F218" s="55" t="s">
        <v>13</v>
      </c>
      <c r="G218" s="119"/>
      <c r="H218" s="119" t="s">
        <v>13</v>
      </c>
      <c r="I218" s="119" t="s">
        <v>13</v>
      </c>
      <c r="J218" s="119"/>
      <c r="K218" s="119" t="s">
        <v>13</v>
      </c>
      <c r="L218" s="119"/>
      <c r="M218" s="119" t="s">
        <v>13</v>
      </c>
      <c r="N218" s="100" t="s">
        <v>13</v>
      </c>
      <c r="O218" s="56"/>
    </row>
    <row r="219" spans="1:15" ht="82.5" customHeight="1">
      <c r="A219" s="12" t="s">
        <v>175</v>
      </c>
      <c r="B219" s="13" t="s">
        <v>13</v>
      </c>
      <c r="C219" s="47" t="s">
        <v>13</v>
      </c>
      <c r="D219" s="86" t="s">
        <v>13</v>
      </c>
      <c r="E219" s="48" t="s">
        <v>13</v>
      </c>
      <c r="F219" s="65" t="s">
        <v>13</v>
      </c>
      <c r="G219" s="122"/>
      <c r="H219" s="122" t="s">
        <v>13</v>
      </c>
      <c r="I219" s="122" t="s">
        <v>13</v>
      </c>
      <c r="J219" s="122"/>
      <c r="K219" s="122" t="s">
        <v>13</v>
      </c>
      <c r="L219" s="122"/>
      <c r="M219" s="122" t="s">
        <v>13</v>
      </c>
      <c r="N219" s="104" t="s">
        <v>13</v>
      </c>
      <c r="O219" s="66"/>
    </row>
    <row r="220" spans="1:15" s="2" customFormat="1" ht="25.5">
      <c r="A220" s="14" t="s">
        <v>14</v>
      </c>
      <c r="B220" s="15" t="s">
        <v>13</v>
      </c>
      <c r="C220" s="51" t="s">
        <v>13</v>
      </c>
      <c r="D220" s="87" t="s">
        <v>13</v>
      </c>
      <c r="E220" s="52" t="s">
        <v>13</v>
      </c>
      <c r="F220" s="106">
        <v>2435000</v>
      </c>
      <c r="G220" s="107">
        <f>G221</f>
        <v>2435000</v>
      </c>
      <c r="H220" s="107">
        <f>H221</f>
        <v>2407357.5</v>
      </c>
      <c r="I220" s="107">
        <f t="shared" ref="I220:I221" si="95">H220/F220*100</f>
        <v>98.86478439425052</v>
      </c>
      <c r="J220" s="107">
        <f t="shared" ref="J220:J221" si="96">H220/G220*100</f>
        <v>98.86478439425052</v>
      </c>
      <c r="K220" s="107">
        <v>2200000</v>
      </c>
      <c r="L220" s="107">
        <f>L221</f>
        <v>2200000</v>
      </c>
      <c r="M220" s="107">
        <f>M221</f>
        <v>1460081.29</v>
      </c>
      <c r="N220" s="109">
        <f t="shared" ref="N220:N221" si="97">M220/K220*100</f>
        <v>66.367331363636367</v>
      </c>
      <c r="O220" s="106">
        <f t="shared" ref="O220:O221" si="98">M220/L220*100</f>
        <v>66.367331363636367</v>
      </c>
    </row>
    <row r="221" spans="1:15" ht="25.5">
      <c r="A221" s="10" t="s">
        <v>16</v>
      </c>
      <c r="B221" s="11" t="s">
        <v>11</v>
      </c>
      <c r="C221" s="38" t="s">
        <v>13</v>
      </c>
      <c r="D221" s="84" t="s">
        <v>13</v>
      </c>
      <c r="E221" s="39" t="s">
        <v>13</v>
      </c>
      <c r="F221" s="40">
        <v>2435000</v>
      </c>
      <c r="G221" s="116">
        <v>2435000</v>
      </c>
      <c r="H221" s="116">
        <v>2407357.5</v>
      </c>
      <c r="I221" s="116">
        <f t="shared" si="95"/>
        <v>98.86478439425052</v>
      </c>
      <c r="J221" s="116">
        <f t="shared" si="96"/>
        <v>98.86478439425052</v>
      </c>
      <c r="K221" s="116">
        <v>2200000</v>
      </c>
      <c r="L221" s="116">
        <v>2200000</v>
      </c>
      <c r="M221" s="116">
        <v>1460081.29</v>
      </c>
      <c r="N221" s="95">
        <f t="shared" si="97"/>
        <v>66.367331363636367</v>
      </c>
      <c r="O221" s="40">
        <f t="shared" si="98"/>
        <v>66.367331363636367</v>
      </c>
    </row>
    <row r="222" spans="1:15" ht="25.5">
      <c r="A222" s="14" t="s">
        <v>20</v>
      </c>
      <c r="B222" s="11" t="s">
        <v>13</v>
      </c>
      <c r="C222" s="38" t="s">
        <v>13</v>
      </c>
      <c r="D222" s="84" t="s">
        <v>13</v>
      </c>
      <c r="E222" s="39" t="s">
        <v>13</v>
      </c>
      <c r="F222" s="61" t="s">
        <v>13</v>
      </c>
      <c r="G222" s="121"/>
      <c r="H222" s="121" t="s">
        <v>13</v>
      </c>
      <c r="I222" s="121" t="s">
        <v>13</v>
      </c>
      <c r="J222" s="121"/>
      <c r="K222" s="121" t="s">
        <v>13</v>
      </c>
      <c r="L222" s="121"/>
      <c r="M222" s="121" t="s">
        <v>13</v>
      </c>
      <c r="N222" s="103" t="s">
        <v>13</v>
      </c>
      <c r="O222" s="62"/>
    </row>
    <row r="223" spans="1:15" ht="60.75">
      <c r="A223" s="10" t="s">
        <v>135</v>
      </c>
      <c r="B223" s="11" t="s">
        <v>86</v>
      </c>
      <c r="C223" s="63">
        <v>48</v>
      </c>
      <c r="D223" s="64">
        <v>61</v>
      </c>
      <c r="E223" s="64">
        <f t="shared" ref="E223" si="99">(D223*100)/C223</f>
        <v>127.08333333333333</v>
      </c>
      <c r="F223" s="61" t="s">
        <v>13</v>
      </c>
      <c r="G223" s="121"/>
      <c r="H223" s="121" t="s">
        <v>13</v>
      </c>
      <c r="I223" s="121" t="s">
        <v>13</v>
      </c>
      <c r="J223" s="121"/>
      <c r="K223" s="121" t="s">
        <v>13</v>
      </c>
      <c r="L223" s="121"/>
      <c r="M223" s="121" t="s">
        <v>13</v>
      </c>
      <c r="N223" s="103" t="s">
        <v>13</v>
      </c>
      <c r="O223" s="62"/>
    </row>
    <row r="224" spans="1:15" ht="40.5">
      <c r="A224" s="12" t="s">
        <v>167</v>
      </c>
      <c r="B224" s="13" t="s">
        <v>13</v>
      </c>
      <c r="C224" s="47" t="s">
        <v>13</v>
      </c>
      <c r="D224" s="86" t="s">
        <v>13</v>
      </c>
      <c r="E224" s="48" t="s">
        <v>13</v>
      </c>
      <c r="F224" s="65" t="s">
        <v>13</v>
      </c>
      <c r="G224" s="122"/>
      <c r="H224" s="122" t="s">
        <v>13</v>
      </c>
      <c r="I224" s="122" t="s">
        <v>13</v>
      </c>
      <c r="J224" s="122"/>
      <c r="K224" s="122" t="s">
        <v>13</v>
      </c>
      <c r="L224" s="122"/>
      <c r="M224" s="122" t="s">
        <v>13</v>
      </c>
      <c r="N224" s="104" t="s">
        <v>13</v>
      </c>
      <c r="O224" s="66"/>
    </row>
    <row r="225" spans="1:15" s="2" customFormat="1" ht="25.5">
      <c r="A225" s="14" t="s">
        <v>14</v>
      </c>
      <c r="B225" s="15" t="s">
        <v>13</v>
      </c>
      <c r="C225" s="51" t="s">
        <v>13</v>
      </c>
      <c r="D225" s="87" t="s">
        <v>13</v>
      </c>
      <c r="E225" s="52" t="s">
        <v>13</v>
      </c>
      <c r="F225" s="106">
        <v>7921500</v>
      </c>
      <c r="G225" s="107">
        <f>G226</f>
        <v>7921500</v>
      </c>
      <c r="H225" s="107">
        <f>H226</f>
        <v>6960862.7300000004</v>
      </c>
      <c r="I225" s="107">
        <f t="shared" ref="I225:I226" si="100">H225/F225*100</f>
        <v>87.873038313450749</v>
      </c>
      <c r="J225" s="107">
        <f t="shared" ref="J225:J226" si="101">H225/G225*100</f>
        <v>87.873038313450749</v>
      </c>
      <c r="K225" s="107">
        <v>2208000</v>
      </c>
      <c r="L225" s="107">
        <f>L226</f>
        <v>2208000</v>
      </c>
      <c r="M225" s="107">
        <f>M226</f>
        <v>1722473</v>
      </c>
      <c r="N225" s="109">
        <f t="shared" ref="N225:N226" si="102">M225/K225*100</f>
        <v>78.010552536231884</v>
      </c>
      <c r="O225" s="106">
        <f t="shared" ref="O225:O226" si="103">M225/L225*100</f>
        <v>78.010552536231884</v>
      </c>
    </row>
    <row r="226" spans="1:15" ht="25.5">
      <c r="A226" s="10" t="s">
        <v>16</v>
      </c>
      <c r="B226" s="11" t="s">
        <v>11</v>
      </c>
      <c r="C226" s="38" t="s">
        <v>13</v>
      </c>
      <c r="D226" s="84" t="s">
        <v>13</v>
      </c>
      <c r="E226" s="39" t="s">
        <v>13</v>
      </c>
      <c r="F226" s="40">
        <v>7921500</v>
      </c>
      <c r="G226" s="116">
        <v>7921500</v>
      </c>
      <c r="H226" s="116">
        <v>6960862.7300000004</v>
      </c>
      <c r="I226" s="116">
        <f t="shared" si="100"/>
        <v>87.873038313450749</v>
      </c>
      <c r="J226" s="116">
        <f t="shared" si="101"/>
        <v>87.873038313450749</v>
      </c>
      <c r="K226" s="116">
        <v>2208000</v>
      </c>
      <c r="L226" s="116">
        <v>2208000</v>
      </c>
      <c r="M226" s="116">
        <v>1722473</v>
      </c>
      <c r="N226" s="95">
        <f t="shared" si="102"/>
        <v>78.010552536231884</v>
      </c>
      <c r="O226" s="40">
        <f t="shared" si="103"/>
        <v>78.010552536231884</v>
      </c>
    </row>
    <row r="227" spans="1:15" ht="25.5">
      <c r="A227" s="14" t="s">
        <v>20</v>
      </c>
      <c r="B227" s="11" t="s">
        <v>13</v>
      </c>
      <c r="C227" s="38" t="s">
        <v>13</v>
      </c>
      <c r="D227" s="84" t="s">
        <v>13</v>
      </c>
      <c r="E227" s="39" t="s">
        <v>13</v>
      </c>
      <c r="F227" s="61" t="s">
        <v>13</v>
      </c>
      <c r="G227" s="121"/>
      <c r="H227" s="121" t="s">
        <v>13</v>
      </c>
      <c r="I227" s="121" t="s">
        <v>13</v>
      </c>
      <c r="J227" s="121"/>
      <c r="K227" s="121" t="s">
        <v>13</v>
      </c>
      <c r="L227" s="121"/>
      <c r="M227" s="121" t="s">
        <v>13</v>
      </c>
      <c r="N227" s="103" t="s">
        <v>13</v>
      </c>
      <c r="O227" s="62"/>
    </row>
    <row r="228" spans="1:15" ht="61.5" customHeight="1">
      <c r="A228" s="10" t="s">
        <v>136</v>
      </c>
      <c r="B228" s="11" t="s">
        <v>29</v>
      </c>
      <c r="C228" s="63">
        <v>1470000</v>
      </c>
      <c r="D228" s="64">
        <v>1481073</v>
      </c>
      <c r="E228" s="64">
        <f t="shared" ref="E228" si="104">(D228*100)/C228</f>
        <v>100.75326530612244</v>
      </c>
      <c r="F228" s="61" t="s">
        <v>13</v>
      </c>
      <c r="G228" s="121"/>
      <c r="H228" s="121" t="s">
        <v>13</v>
      </c>
      <c r="I228" s="121" t="s">
        <v>13</v>
      </c>
      <c r="J228" s="121"/>
      <c r="K228" s="121" t="s">
        <v>13</v>
      </c>
      <c r="L228" s="121"/>
      <c r="M228" s="121" t="s">
        <v>13</v>
      </c>
      <c r="N228" s="103" t="s">
        <v>13</v>
      </c>
      <c r="O228" s="62"/>
    </row>
    <row r="229" spans="1:15" s="2" customFormat="1" ht="39.75" customHeight="1">
      <c r="A229" s="42" t="s">
        <v>28</v>
      </c>
      <c r="B229" s="24" t="s">
        <v>13</v>
      </c>
      <c r="C229" s="43" t="s">
        <v>13</v>
      </c>
      <c r="D229" s="85" t="s">
        <v>13</v>
      </c>
      <c r="E229" s="44" t="s">
        <v>13</v>
      </c>
      <c r="F229" s="55" t="s">
        <v>13</v>
      </c>
      <c r="G229" s="119"/>
      <c r="H229" s="119" t="s">
        <v>13</v>
      </c>
      <c r="I229" s="119" t="s">
        <v>13</v>
      </c>
      <c r="J229" s="119"/>
      <c r="K229" s="119" t="s">
        <v>13</v>
      </c>
      <c r="L229" s="119"/>
      <c r="M229" s="119" t="s">
        <v>13</v>
      </c>
      <c r="N229" s="100" t="s">
        <v>13</v>
      </c>
      <c r="O229" s="56"/>
    </row>
    <row r="230" spans="1:15" ht="40.5">
      <c r="A230" s="12" t="s">
        <v>168</v>
      </c>
      <c r="B230" s="13" t="s">
        <v>13</v>
      </c>
      <c r="C230" s="47" t="s">
        <v>13</v>
      </c>
      <c r="D230" s="86" t="s">
        <v>13</v>
      </c>
      <c r="E230" s="48" t="s">
        <v>13</v>
      </c>
      <c r="F230" s="65" t="s">
        <v>13</v>
      </c>
      <c r="G230" s="122"/>
      <c r="H230" s="122" t="s">
        <v>13</v>
      </c>
      <c r="I230" s="122" t="s">
        <v>13</v>
      </c>
      <c r="J230" s="122"/>
      <c r="K230" s="122" t="s">
        <v>13</v>
      </c>
      <c r="L230" s="122"/>
      <c r="M230" s="122" t="s">
        <v>13</v>
      </c>
      <c r="N230" s="104" t="s">
        <v>13</v>
      </c>
      <c r="O230" s="66"/>
    </row>
    <row r="231" spans="1:15" s="2" customFormat="1" ht="25.5">
      <c r="A231" s="14" t="s">
        <v>14</v>
      </c>
      <c r="B231" s="15" t="s">
        <v>13</v>
      </c>
      <c r="C231" s="51" t="s">
        <v>13</v>
      </c>
      <c r="D231" s="87" t="s">
        <v>13</v>
      </c>
      <c r="E231" s="52" t="s">
        <v>13</v>
      </c>
      <c r="F231" s="106">
        <v>6938300</v>
      </c>
      <c r="G231" s="107">
        <f>G232</f>
        <v>6938300</v>
      </c>
      <c r="H231" s="107">
        <f>H232</f>
        <v>6938114.7999999998</v>
      </c>
      <c r="I231" s="107">
        <f t="shared" ref="I231:I232" si="105">H231/F231*100</f>
        <v>99.997330758254904</v>
      </c>
      <c r="J231" s="107">
        <f t="shared" ref="J231:J232" si="106">H231/G231*100</f>
        <v>99.997330758254904</v>
      </c>
      <c r="K231" s="107">
        <v>1500000</v>
      </c>
      <c r="L231" s="107">
        <f>L232</f>
        <v>1500000</v>
      </c>
      <c r="M231" s="107">
        <f>M232</f>
        <v>1458768</v>
      </c>
      <c r="N231" s="109">
        <f t="shared" ref="N231:N232" si="107">M231/K231*100</f>
        <v>97.251200000000011</v>
      </c>
      <c r="O231" s="106">
        <f t="shared" ref="O231:O232" si="108">M231/L231*100</f>
        <v>97.251200000000011</v>
      </c>
    </row>
    <row r="232" spans="1:15" ht="25.5">
      <c r="A232" s="10" t="s">
        <v>16</v>
      </c>
      <c r="B232" s="11" t="s">
        <v>11</v>
      </c>
      <c r="C232" s="38" t="s">
        <v>13</v>
      </c>
      <c r="D232" s="84" t="s">
        <v>13</v>
      </c>
      <c r="E232" s="39" t="s">
        <v>13</v>
      </c>
      <c r="F232" s="40">
        <v>6938300</v>
      </c>
      <c r="G232" s="116">
        <v>6938300</v>
      </c>
      <c r="H232" s="116">
        <v>6938114.7999999998</v>
      </c>
      <c r="I232" s="116">
        <f t="shared" si="105"/>
        <v>99.997330758254904</v>
      </c>
      <c r="J232" s="116">
        <f t="shared" si="106"/>
        <v>99.997330758254904</v>
      </c>
      <c r="K232" s="116">
        <v>1500000</v>
      </c>
      <c r="L232" s="116">
        <v>1500000</v>
      </c>
      <c r="M232" s="116">
        <v>1458768</v>
      </c>
      <c r="N232" s="95">
        <f t="shared" si="107"/>
        <v>97.251200000000011</v>
      </c>
      <c r="O232" s="40">
        <f t="shared" si="108"/>
        <v>97.251200000000011</v>
      </c>
    </row>
    <row r="233" spans="1:15" ht="25.5">
      <c r="A233" s="14" t="s">
        <v>20</v>
      </c>
      <c r="B233" s="11" t="s">
        <v>13</v>
      </c>
      <c r="C233" s="38" t="s">
        <v>13</v>
      </c>
      <c r="D233" s="84" t="s">
        <v>13</v>
      </c>
      <c r="E233" s="39" t="s">
        <v>13</v>
      </c>
      <c r="F233" s="61" t="s">
        <v>13</v>
      </c>
      <c r="G233" s="121"/>
      <c r="H233" s="121" t="s">
        <v>13</v>
      </c>
      <c r="I233" s="121" t="s">
        <v>13</v>
      </c>
      <c r="J233" s="121"/>
      <c r="K233" s="121" t="s">
        <v>13</v>
      </c>
      <c r="L233" s="121"/>
      <c r="M233" s="121" t="s">
        <v>13</v>
      </c>
      <c r="N233" s="105" t="s">
        <v>13</v>
      </c>
      <c r="O233" s="61"/>
    </row>
    <row r="234" spans="1:15" ht="25.5">
      <c r="A234" s="10" t="s">
        <v>137</v>
      </c>
      <c r="B234" s="11" t="s">
        <v>29</v>
      </c>
      <c r="C234" s="63">
        <v>12000</v>
      </c>
      <c r="D234" s="64">
        <v>12199</v>
      </c>
      <c r="E234" s="64">
        <f t="shared" ref="E234:E235" si="109">(D234*100)/C234</f>
        <v>101.65833333333333</v>
      </c>
      <c r="F234" s="61" t="s">
        <v>13</v>
      </c>
      <c r="G234" s="121"/>
      <c r="H234" s="121" t="s">
        <v>13</v>
      </c>
      <c r="I234" s="121" t="s">
        <v>13</v>
      </c>
      <c r="J234" s="121"/>
      <c r="K234" s="121" t="s">
        <v>13</v>
      </c>
      <c r="L234" s="121"/>
      <c r="M234" s="121" t="s">
        <v>13</v>
      </c>
      <c r="N234" s="105" t="s">
        <v>13</v>
      </c>
      <c r="O234" s="61"/>
    </row>
    <row r="235" spans="1:15" ht="40.5">
      <c r="A235" s="10" t="s">
        <v>138</v>
      </c>
      <c r="B235" s="11" t="s">
        <v>30</v>
      </c>
      <c r="C235" s="63">
        <v>1200</v>
      </c>
      <c r="D235" s="64">
        <v>1202</v>
      </c>
      <c r="E235" s="64">
        <f t="shared" si="109"/>
        <v>100.16666666666667</v>
      </c>
      <c r="F235" s="61" t="s">
        <v>13</v>
      </c>
      <c r="G235" s="121"/>
      <c r="H235" s="121" t="s">
        <v>13</v>
      </c>
      <c r="I235" s="121" t="s">
        <v>13</v>
      </c>
      <c r="J235" s="121"/>
      <c r="K235" s="121" t="s">
        <v>13</v>
      </c>
      <c r="L235" s="121"/>
      <c r="M235" s="121" t="s">
        <v>13</v>
      </c>
      <c r="N235" s="103" t="s">
        <v>13</v>
      </c>
      <c r="O235" s="62"/>
    </row>
    <row r="236" spans="1:15" s="2" customFormat="1" ht="39.75" customHeight="1">
      <c r="A236" s="42" t="s">
        <v>31</v>
      </c>
      <c r="B236" s="24" t="s">
        <v>13</v>
      </c>
      <c r="C236" s="43" t="s">
        <v>13</v>
      </c>
      <c r="D236" s="85" t="s">
        <v>13</v>
      </c>
      <c r="E236" s="44" t="s">
        <v>13</v>
      </c>
      <c r="F236" s="55" t="s">
        <v>13</v>
      </c>
      <c r="G236" s="119"/>
      <c r="H236" s="119" t="s">
        <v>13</v>
      </c>
      <c r="I236" s="119" t="s">
        <v>13</v>
      </c>
      <c r="J236" s="119"/>
      <c r="K236" s="119" t="s">
        <v>13</v>
      </c>
      <c r="L236" s="119"/>
      <c r="M236" s="119" t="s">
        <v>13</v>
      </c>
      <c r="N236" s="100" t="s">
        <v>13</v>
      </c>
      <c r="O236" s="56"/>
    </row>
    <row r="237" spans="1:15" ht="40.5">
      <c r="A237" s="12" t="s">
        <v>169</v>
      </c>
      <c r="B237" s="13" t="s">
        <v>13</v>
      </c>
      <c r="C237" s="47" t="s">
        <v>13</v>
      </c>
      <c r="D237" s="86" t="s">
        <v>13</v>
      </c>
      <c r="E237" s="48" t="s">
        <v>13</v>
      </c>
      <c r="F237" s="65" t="s">
        <v>13</v>
      </c>
      <c r="G237" s="122"/>
      <c r="H237" s="122" t="s">
        <v>13</v>
      </c>
      <c r="I237" s="122" t="s">
        <v>13</v>
      </c>
      <c r="J237" s="122"/>
      <c r="K237" s="122" t="s">
        <v>13</v>
      </c>
      <c r="L237" s="122"/>
      <c r="M237" s="122" t="s">
        <v>13</v>
      </c>
      <c r="N237" s="104" t="s">
        <v>13</v>
      </c>
      <c r="O237" s="66"/>
    </row>
    <row r="238" spans="1:15" s="2" customFormat="1" ht="25.5">
      <c r="A238" s="14" t="s">
        <v>14</v>
      </c>
      <c r="B238" s="15" t="s">
        <v>13</v>
      </c>
      <c r="C238" s="51" t="s">
        <v>13</v>
      </c>
      <c r="D238" s="87" t="s">
        <v>13</v>
      </c>
      <c r="E238" s="52" t="s">
        <v>13</v>
      </c>
      <c r="F238" s="106">
        <v>17492400</v>
      </c>
      <c r="G238" s="107">
        <f>SUM(G239:G240)</f>
        <v>13580151.189999999</v>
      </c>
      <c r="H238" s="107">
        <f>SUM(H239:H240)</f>
        <v>13523504.189999999</v>
      </c>
      <c r="I238" s="107">
        <f t="shared" ref="I238:I240" si="110">H238/F238*100</f>
        <v>77.310741750703158</v>
      </c>
      <c r="J238" s="107">
        <f t="shared" ref="J238" si="111">H238/G238*100</f>
        <v>99.582869150663697</v>
      </c>
      <c r="K238" s="123">
        <v>0</v>
      </c>
      <c r="L238" s="123">
        <v>0</v>
      </c>
      <c r="M238" s="123">
        <v>0</v>
      </c>
      <c r="N238" s="102">
        <v>0</v>
      </c>
      <c r="O238" s="53">
        <v>0</v>
      </c>
    </row>
    <row r="239" spans="1:15" ht="25.5">
      <c r="A239" s="10" t="s">
        <v>16</v>
      </c>
      <c r="B239" s="11" t="s">
        <v>11</v>
      </c>
      <c r="C239" s="38" t="s">
        <v>13</v>
      </c>
      <c r="D239" s="84" t="s">
        <v>13</v>
      </c>
      <c r="E239" s="39" t="s">
        <v>13</v>
      </c>
      <c r="F239" s="40">
        <v>551800</v>
      </c>
      <c r="G239" s="116">
        <v>619413.68000000005</v>
      </c>
      <c r="H239" s="116">
        <v>562766.68000000005</v>
      </c>
      <c r="I239" s="116">
        <f t="shared" si="110"/>
        <v>101.98743747734686</v>
      </c>
      <c r="J239" s="116">
        <f>H239/G239*100</f>
        <v>90.85473862960211</v>
      </c>
      <c r="K239" s="116">
        <v>0</v>
      </c>
      <c r="L239" s="116">
        <v>0</v>
      </c>
      <c r="M239" s="116">
        <v>0</v>
      </c>
      <c r="N239" s="95">
        <v>0</v>
      </c>
      <c r="O239" s="40">
        <v>0</v>
      </c>
    </row>
    <row r="240" spans="1:15" ht="25.5">
      <c r="A240" s="10" t="s">
        <v>17</v>
      </c>
      <c r="B240" s="11" t="s">
        <v>11</v>
      </c>
      <c r="C240" s="38" t="s">
        <v>13</v>
      </c>
      <c r="D240" s="84" t="s">
        <v>13</v>
      </c>
      <c r="E240" s="39" t="s">
        <v>13</v>
      </c>
      <c r="F240" s="40">
        <v>16940600</v>
      </c>
      <c r="G240" s="116">
        <v>12960737.51</v>
      </c>
      <c r="H240" s="116">
        <v>12960737.51</v>
      </c>
      <c r="I240" s="116">
        <f t="shared" si="110"/>
        <v>76.506956719360588</v>
      </c>
      <c r="J240" s="116">
        <f>H240/G240*100</f>
        <v>100</v>
      </c>
      <c r="K240" s="116">
        <v>0</v>
      </c>
      <c r="L240" s="116">
        <v>0</v>
      </c>
      <c r="M240" s="116">
        <v>0</v>
      </c>
      <c r="N240" s="95">
        <v>0</v>
      </c>
      <c r="O240" s="40">
        <v>0</v>
      </c>
    </row>
    <row r="241" spans="1:15" ht="25.5">
      <c r="A241" s="14" t="s">
        <v>20</v>
      </c>
      <c r="B241" s="11" t="s">
        <v>13</v>
      </c>
      <c r="C241" s="38" t="s">
        <v>13</v>
      </c>
      <c r="D241" s="84" t="s">
        <v>13</v>
      </c>
      <c r="E241" s="39" t="s">
        <v>13</v>
      </c>
      <c r="F241" s="61" t="s">
        <v>13</v>
      </c>
      <c r="G241" s="121"/>
      <c r="H241" s="121" t="s">
        <v>13</v>
      </c>
      <c r="I241" s="121" t="s">
        <v>13</v>
      </c>
      <c r="J241" s="121"/>
      <c r="K241" s="121" t="s">
        <v>13</v>
      </c>
      <c r="L241" s="121"/>
      <c r="M241" s="121" t="s">
        <v>13</v>
      </c>
      <c r="N241" s="105" t="s">
        <v>13</v>
      </c>
      <c r="O241" s="61"/>
    </row>
    <row r="242" spans="1:15" ht="25.5">
      <c r="A242" s="18" t="s">
        <v>32</v>
      </c>
      <c r="B242" s="19" t="s">
        <v>33</v>
      </c>
      <c r="C242" s="63">
        <v>13</v>
      </c>
      <c r="D242" s="64">
        <v>0</v>
      </c>
      <c r="E242" s="64">
        <f t="shared" ref="E242:E244" si="112">(D242*100)/C242</f>
        <v>0</v>
      </c>
      <c r="F242" s="61" t="s">
        <v>13</v>
      </c>
      <c r="G242" s="121"/>
      <c r="H242" s="121" t="s">
        <v>13</v>
      </c>
      <c r="I242" s="121" t="s">
        <v>13</v>
      </c>
      <c r="J242" s="121"/>
      <c r="K242" s="121" t="s">
        <v>13</v>
      </c>
      <c r="L242" s="121"/>
      <c r="M242" s="121" t="s">
        <v>13</v>
      </c>
      <c r="N242" s="103" t="s">
        <v>13</v>
      </c>
      <c r="O242" s="62"/>
    </row>
    <row r="243" spans="1:15" ht="25.5">
      <c r="A243" s="18" t="s">
        <v>34</v>
      </c>
      <c r="B243" s="19" t="s">
        <v>33</v>
      </c>
      <c r="C243" s="63">
        <v>13</v>
      </c>
      <c r="D243" s="64">
        <v>3</v>
      </c>
      <c r="E243" s="64">
        <f t="shared" si="112"/>
        <v>23.076923076923077</v>
      </c>
      <c r="F243" s="61" t="s">
        <v>13</v>
      </c>
      <c r="G243" s="121"/>
      <c r="H243" s="121" t="s">
        <v>13</v>
      </c>
      <c r="I243" s="121" t="s">
        <v>13</v>
      </c>
      <c r="J243" s="121"/>
      <c r="K243" s="121" t="s">
        <v>13</v>
      </c>
      <c r="L243" s="121"/>
      <c r="M243" s="121" t="s">
        <v>13</v>
      </c>
      <c r="N243" s="103" t="s">
        <v>13</v>
      </c>
      <c r="O243" s="62"/>
    </row>
    <row r="244" spans="1:15" ht="25.5">
      <c r="A244" s="10" t="s">
        <v>35</v>
      </c>
      <c r="B244" s="11" t="s">
        <v>33</v>
      </c>
      <c r="C244" s="63">
        <v>13</v>
      </c>
      <c r="D244" s="64">
        <v>9</v>
      </c>
      <c r="E244" s="64">
        <f t="shared" si="112"/>
        <v>69.230769230769226</v>
      </c>
      <c r="F244" s="61" t="s">
        <v>13</v>
      </c>
      <c r="G244" s="121"/>
      <c r="H244" s="121" t="s">
        <v>13</v>
      </c>
      <c r="I244" s="121" t="s">
        <v>13</v>
      </c>
      <c r="J244" s="121"/>
      <c r="K244" s="121" t="s">
        <v>13</v>
      </c>
      <c r="L244" s="121"/>
      <c r="M244" s="121" t="s">
        <v>13</v>
      </c>
      <c r="N244" s="103" t="s">
        <v>13</v>
      </c>
      <c r="O244" s="62"/>
    </row>
    <row r="245" spans="1:15" ht="25.5">
      <c r="A245" s="10" t="s">
        <v>182</v>
      </c>
      <c r="B245" s="11" t="s">
        <v>33</v>
      </c>
      <c r="C245" s="63"/>
      <c r="D245" s="64">
        <v>1</v>
      </c>
      <c r="E245" s="64"/>
      <c r="F245" s="61"/>
      <c r="G245" s="121"/>
      <c r="H245" s="121"/>
      <c r="I245" s="121"/>
      <c r="J245" s="121"/>
      <c r="K245" s="121"/>
      <c r="L245" s="121"/>
      <c r="M245" s="121"/>
      <c r="N245" s="103"/>
      <c r="O245" s="62"/>
    </row>
    <row r="246" spans="1:15" s="2" customFormat="1" ht="40.5">
      <c r="A246" s="42" t="s">
        <v>36</v>
      </c>
      <c r="B246" s="24" t="s">
        <v>13</v>
      </c>
      <c r="C246" s="43" t="s">
        <v>13</v>
      </c>
      <c r="D246" s="85" t="s">
        <v>13</v>
      </c>
      <c r="E246" s="44" t="s">
        <v>13</v>
      </c>
      <c r="F246" s="55" t="s">
        <v>13</v>
      </c>
      <c r="G246" s="119"/>
      <c r="H246" s="119" t="s">
        <v>13</v>
      </c>
      <c r="I246" s="119" t="s">
        <v>13</v>
      </c>
      <c r="J246" s="119"/>
      <c r="K246" s="119" t="s">
        <v>13</v>
      </c>
      <c r="L246" s="119"/>
      <c r="M246" s="119" t="s">
        <v>13</v>
      </c>
      <c r="N246" s="100" t="s">
        <v>13</v>
      </c>
      <c r="O246" s="56"/>
    </row>
    <row r="247" spans="1:15" ht="40.5">
      <c r="A247" s="12" t="s">
        <v>170</v>
      </c>
      <c r="B247" s="13" t="s">
        <v>13</v>
      </c>
      <c r="C247" s="47" t="s">
        <v>13</v>
      </c>
      <c r="D247" s="86" t="s">
        <v>13</v>
      </c>
      <c r="E247" s="48" t="s">
        <v>13</v>
      </c>
      <c r="F247" s="65" t="s">
        <v>13</v>
      </c>
      <c r="G247" s="122"/>
      <c r="H247" s="122" t="s">
        <v>13</v>
      </c>
      <c r="I247" s="122" t="s">
        <v>13</v>
      </c>
      <c r="J247" s="122"/>
      <c r="K247" s="122" t="s">
        <v>13</v>
      </c>
      <c r="L247" s="122"/>
      <c r="M247" s="122" t="s">
        <v>13</v>
      </c>
      <c r="N247" s="104" t="s">
        <v>13</v>
      </c>
      <c r="O247" s="66"/>
    </row>
    <row r="248" spans="1:15" s="2" customFormat="1" ht="25.5">
      <c r="A248" s="14" t="s">
        <v>14</v>
      </c>
      <c r="B248" s="15" t="s">
        <v>13</v>
      </c>
      <c r="C248" s="51" t="s">
        <v>13</v>
      </c>
      <c r="D248" s="87" t="s">
        <v>13</v>
      </c>
      <c r="E248" s="52" t="s">
        <v>13</v>
      </c>
      <c r="F248" s="106">
        <v>8849800</v>
      </c>
      <c r="G248" s="107">
        <f>G249</f>
        <v>8849800</v>
      </c>
      <c r="H248" s="107">
        <f>H249</f>
        <v>8678972.3200000003</v>
      </c>
      <c r="I248" s="107">
        <f t="shared" ref="I248:I249" si="113">H248/F248*100</f>
        <v>98.069700106217098</v>
      </c>
      <c r="J248" s="107">
        <f t="shared" ref="J248:J249" si="114">H248/G248*100</f>
        <v>98.069700106217098</v>
      </c>
      <c r="K248" s="123">
        <v>0</v>
      </c>
      <c r="L248" s="123">
        <v>0</v>
      </c>
      <c r="M248" s="123">
        <v>0</v>
      </c>
      <c r="N248" s="102">
        <v>0</v>
      </c>
      <c r="O248" s="53">
        <v>0</v>
      </c>
    </row>
    <row r="249" spans="1:15" ht="25.5">
      <c r="A249" s="110" t="s">
        <v>16</v>
      </c>
      <c r="B249" s="11" t="s">
        <v>11</v>
      </c>
      <c r="C249" s="38" t="s">
        <v>13</v>
      </c>
      <c r="D249" s="84" t="s">
        <v>13</v>
      </c>
      <c r="E249" s="39" t="s">
        <v>13</v>
      </c>
      <c r="F249" s="40">
        <v>8849800</v>
      </c>
      <c r="G249" s="116">
        <v>8849800</v>
      </c>
      <c r="H249" s="116">
        <v>8678972.3200000003</v>
      </c>
      <c r="I249" s="116">
        <f t="shared" si="113"/>
        <v>98.069700106217098</v>
      </c>
      <c r="J249" s="116">
        <f t="shared" si="114"/>
        <v>98.069700106217098</v>
      </c>
      <c r="K249" s="116">
        <v>0</v>
      </c>
      <c r="L249" s="116">
        <v>0</v>
      </c>
      <c r="M249" s="116">
        <v>0</v>
      </c>
      <c r="N249" s="95">
        <v>0</v>
      </c>
      <c r="O249" s="40">
        <v>0</v>
      </c>
    </row>
    <row r="250" spans="1:15" ht="25.5">
      <c r="A250" s="14" t="s">
        <v>20</v>
      </c>
      <c r="B250" s="11" t="s">
        <v>13</v>
      </c>
      <c r="C250" s="38" t="s">
        <v>13</v>
      </c>
      <c r="D250" s="84" t="s">
        <v>13</v>
      </c>
      <c r="E250" s="39" t="s">
        <v>13</v>
      </c>
      <c r="F250" s="61" t="s">
        <v>13</v>
      </c>
      <c r="G250" s="121"/>
      <c r="H250" s="121" t="s">
        <v>13</v>
      </c>
      <c r="I250" s="121" t="s">
        <v>13</v>
      </c>
      <c r="J250" s="121"/>
      <c r="K250" s="121" t="s">
        <v>13</v>
      </c>
      <c r="L250" s="121"/>
      <c r="M250" s="121" t="s">
        <v>13</v>
      </c>
      <c r="N250" s="103" t="s">
        <v>13</v>
      </c>
      <c r="O250" s="62"/>
    </row>
    <row r="251" spans="1:15" ht="40.5">
      <c r="A251" s="10" t="s">
        <v>139</v>
      </c>
      <c r="B251" s="11" t="s">
        <v>33</v>
      </c>
      <c r="C251" s="63">
        <v>116</v>
      </c>
      <c r="D251" s="64">
        <v>116</v>
      </c>
      <c r="E251" s="64">
        <f t="shared" ref="E251:E254" si="115">(D251*100)/C251</f>
        <v>100</v>
      </c>
      <c r="F251" s="61" t="s">
        <v>13</v>
      </c>
      <c r="G251" s="121"/>
      <c r="H251" s="121" t="s">
        <v>13</v>
      </c>
      <c r="I251" s="121" t="s">
        <v>13</v>
      </c>
      <c r="J251" s="121"/>
      <c r="K251" s="121" t="s">
        <v>13</v>
      </c>
      <c r="L251" s="121"/>
      <c r="M251" s="121" t="s">
        <v>13</v>
      </c>
      <c r="N251" s="103" t="s">
        <v>13</v>
      </c>
      <c r="O251" s="62"/>
    </row>
    <row r="252" spans="1:15" ht="25.5">
      <c r="A252" s="10" t="s">
        <v>140</v>
      </c>
      <c r="B252" s="11" t="s">
        <v>37</v>
      </c>
      <c r="C252" s="63">
        <v>84</v>
      </c>
      <c r="D252" s="64">
        <v>84</v>
      </c>
      <c r="E252" s="64">
        <f t="shared" si="115"/>
        <v>100</v>
      </c>
      <c r="F252" s="61" t="s">
        <v>13</v>
      </c>
      <c r="G252" s="121"/>
      <c r="H252" s="121" t="s">
        <v>13</v>
      </c>
      <c r="I252" s="121" t="s">
        <v>13</v>
      </c>
      <c r="J252" s="121"/>
      <c r="K252" s="121" t="s">
        <v>13</v>
      </c>
      <c r="L252" s="121"/>
      <c r="M252" s="121" t="s">
        <v>13</v>
      </c>
      <c r="N252" s="103" t="s">
        <v>13</v>
      </c>
      <c r="O252" s="62"/>
    </row>
    <row r="253" spans="1:15" ht="40.5">
      <c r="A253" s="10" t="s">
        <v>141</v>
      </c>
      <c r="B253" s="11" t="s">
        <v>30</v>
      </c>
      <c r="C253" s="63">
        <v>1050</v>
      </c>
      <c r="D253" s="64">
        <v>1160</v>
      </c>
      <c r="E253" s="64">
        <f t="shared" si="115"/>
        <v>110.47619047619048</v>
      </c>
      <c r="F253" s="61" t="s">
        <v>13</v>
      </c>
      <c r="G253" s="121"/>
      <c r="H253" s="121" t="s">
        <v>13</v>
      </c>
      <c r="I253" s="121" t="s">
        <v>13</v>
      </c>
      <c r="J253" s="121"/>
      <c r="K253" s="121" t="s">
        <v>13</v>
      </c>
      <c r="L253" s="121"/>
      <c r="M253" s="121" t="s">
        <v>13</v>
      </c>
      <c r="N253" s="103" t="s">
        <v>13</v>
      </c>
      <c r="O253" s="62"/>
    </row>
    <row r="254" spans="1:15" ht="25.5">
      <c r="A254" s="10" t="s">
        <v>142</v>
      </c>
      <c r="B254" s="11" t="s">
        <v>30</v>
      </c>
      <c r="C254" s="63">
        <v>1050</v>
      </c>
      <c r="D254" s="64">
        <v>1076</v>
      </c>
      <c r="E254" s="64">
        <f t="shared" si="115"/>
        <v>102.47619047619048</v>
      </c>
      <c r="F254" s="61" t="s">
        <v>13</v>
      </c>
      <c r="G254" s="121"/>
      <c r="H254" s="121" t="s">
        <v>13</v>
      </c>
      <c r="I254" s="121" t="s">
        <v>13</v>
      </c>
      <c r="J254" s="121"/>
      <c r="K254" s="121" t="s">
        <v>13</v>
      </c>
      <c r="L254" s="121"/>
      <c r="M254" s="121" t="s">
        <v>13</v>
      </c>
      <c r="N254" s="103" t="s">
        <v>13</v>
      </c>
      <c r="O254" s="62"/>
    </row>
    <row r="255" spans="1:15" s="2" customFormat="1" ht="25.5" customHeight="1">
      <c r="A255" s="42" t="s">
        <v>18</v>
      </c>
      <c r="B255" s="24" t="s">
        <v>13</v>
      </c>
      <c r="C255" s="43" t="s">
        <v>13</v>
      </c>
      <c r="D255" s="85" t="s">
        <v>13</v>
      </c>
      <c r="E255" s="44" t="s">
        <v>13</v>
      </c>
      <c r="F255" s="55" t="s">
        <v>13</v>
      </c>
      <c r="G255" s="119"/>
      <c r="H255" s="119" t="s">
        <v>13</v>
      </c>
      <c r="I255" s="119" t="s">
        <v>13</v>
      </c>
      <c r="J255" s="119"/>
      <c r="K255" s="119" t="s">
        <v>13</v>
      </c>
      <c r="L255" s="119"/>
      <c r="M255" s="119" t="s">
        <v>13</v>
      </c>
      <c r="N255" s="100" t="s">
        <v>13</v>
      </c>
      <c r="O255" s="56"/>
    </row>
    <row r="256" spans="1:15" ht="25.5" customHeight="1">
      <c r="A256" s="12" t="s">
        <v>171</v>
      </c>
      <c r="B256" s="13" t="s">
        <v>13</v>
      </c>
      <c r="C256" s="47" t="s">
        <v>13</v>
      </c>
      <c r="D256" s="86" t="s">
        <v>13</v>
      </c>
      <c r="E256" s="48" t="s">
        <v>13</v>
      </c>
      <c r="F256" s="65" t="s">
        <v>13</v>
      </c>
      <c r="G256" s="122"/>
      <c r="H256" s="122" t="s">
        <v>13</v>
      </c>
      <c r="I256" s="122" t="s">
        <v>13</v>
      </c>
      <c r="J256" s="122"/>
      <c r="K256" s="122" t="s">
        <v>13</v>
      </c>
      <c r="L256" s="122"/>
      <c r="M256" s="122" t="s">
        <v>13</v>
      </c>
      <c r="N256" s="104" t="s">
        <v>13</v>
      </c>
      <c r="O256" s="66"/>
    </row>
    <row r="257" spans="1:15" s="2" customFormat="1" ht="25.5">
      <c r="A257" s="14" t="s">
        <v>14</v>
      </c>
      <c r="B257" s="15" t="s">
        <v>13</v>
      </c>
      <c r="C257" s="51" t="s">
        <v>13</v>
      </c>
      <c r="D257" s="87" t="s">
        <v>13</v>
      </c>
      <c r="E257" s="52" t="s">
        <v>13</v>
      </c>
      <c r="F257" s="106">
        <v>9034800</v>
      </c>
      <c r="G257" s="107">
        <f>G258</f>
        <v>7840000.1699999999</v>
      </c>
      <c r="H257" s="107">
        <f>H258</f>
        <v>7840000.1699999999</v>
      </c>
      <c r="I257" s="107">
        <f t="shared" ref="I257:I258" si="116">H257/F257*100</f>
        <v>86.775580754416254</v>
      </c>
      <c r="J257" s="107">
        <f t="shared" ref="J257:J258" si="117">H257/G257*100</f>
        <v>100</v>
      </c>
      <c r="K257" s="123">
        <v>0</v>
      </c>
      <c r="L257" s="123">
        <v>0</v>
      </c>
      <c r="M257" s="123">
        <v>0</v>
      </c>
      <c r="N257" s="102">
        <v>0</v>
      </c>
      <c r="O257" s="53">
        <v>0</v>
      </c>
    </row>
    <row r="258" spans="1:15" ht="25.5">
      <c r="A258" s="10" t="s">
        <v>17</v>
      </c>
      <c r="B258" s="11" t="s">
        <v>11</v>
      </c>
      <c r="C258" s="38" t="s">
        <v>13</v>
      </c>
      <c r="D258" s="84" t="s">
        <v>13</v>
      </c>
      <c r="E258" s="39" t="s">
        <v>13</v>
      </c>
      <c r="F258" s="40">
        <v>9034800</v>
      </c>
      <c r="G258" s="116">
        <v>7840000.1699999999</v>
      </c>
      <c r="H258" s="116">
        <v>7840000.1699999999</v>
      </c>
      <c r="I258" s="116">
        <f t="shared" si="116"/>
        <v>86.775580754416254</v>
      </c>
      <c r="J258" s="116">
        <f t="shared" si="117"/>
        <v>100</v>
      </c>
      <c r="K258" s="116">
        <v>0</v>
      </c>
      <c r="L258" s="116">
        <v>0</v>
      </c>
      <c r="M258" s="116">
        <v>0</v>
      </c>
      <c r="N258" s="95">
        <v>0</v>
      </c>
      <c r="O258" s="40">
        <v>0</v>
      </c>
    </row>
    <row r="259" spans="1:15" ht="25.5">
      <c r="A259" s="14" t="s">
        <v>20</v>
      </c>
      <c r="B259" s="11" t="s">
        <v>13</v>
      </c>
      <c r="C259" s="38" t="s">
        <v>13</v>
      </c>
      <c r="D259" s="84" t="s">
        <v>13</v>
      </c>
      <c r="E259" s="39" t="s">
        <v>13</v>
      </c>
      <c r="F259" s="61" t="s">
        <v>13</v>
      </c>
      <c r="G259" s="121"/>
      <c r="H259" s="121" t="s">
        <v>13</v>
      </c>
      <c r="I259" s="121" t="s">
        <v>13</v>
      </c>
      <c r="J259" s="121"/>
      <c r="K259" s="121" t="s">
        <v>13</v>
      </c>
      <c r="L259" s="121"/>
      <c r="M259" s="121" t="s">
        <v>13</v>
      </c>
      <c r="N259" s="105" t="s">
        <v>13</v>
      </c>
      <c r="O259" s="61"/>
    </row>
    <row r="260" spans="1:15" ht="40.5">
      <c r="A260" s="18" t="s">
        <v>21</v>
      </c>
      <c r="B260" s="19" t="s">
        <v>22</v>
      </c>
      <c r="C260" s="63">
        <v>1</v>
      </c>
      <c r="D260" s="89">
        <v>0</v>
      </c>
      <c r="E260" s="64">
        <f t="shared" ref="E260:E261" si="118">(D260*100)/C260</f>
        <v>0</v>
      </c>
      <c r="F260" s="61" t="s">
        <v>13</v>
      </c>
      <c r="G260" s="121"/>
      <c r="H260" s="121" t="s">
        <v>13</v>
      </c>
      <c r="I260" s="121" t="s">
        <v>13</v>
      </c>
      <c r="J260" s="121"/>
      <c r="K260" s="121" t="s">
        <v>13</v>
      </c>
      <c r="L260" s="121"/>
      <c r="M260" s="121" t="s">
        <v>13</v>
      </c>
      <c r="N260" s="105" t="s">
        <v>13</v>
      </c>
      <c r="O260" s="61"/>
    </row>
    <row r="261" spans="1:15" ht="25.5" customHeight="1">
      <c r="A261" s="18" t="s">
        <v>23</v>
      </c>
      <c r="B261" s="19" t="s">
        <v>22</v>
      </c>
      <c r="C261" s="63">
        <v>1</v>
      </c>
      <c r="D261" s="89">
        <v>0</v>
      </c>
      <c r="E261" s="64">
        <f t="shared" si="118"/>
        <v>0</v>
      </c>
      <c r="F261" s="61" t="s">
        <v>13</v>
      </c>
      <c r="G261" s="121"/>
      <c r="H261" s="121" t="s">
        <v>13</v>
      </c>
      <c r="I261" s="121" t="s">
        <v>13</v>
      </c>
      <c r="J261" s="121"/>
      <c r="K261" s="121" t="s">
        <v>13</v>
      </c>
      <c r="L261" s="121"/>
      <c r="M261" s="121" t="s">
        <v>13</v>
      </c>
      <c r="N261" s="103" t="s">
        <v>13</v>
      </c>
      <c r="O261" s="62"/>
    </row>
    <row r="262" spans="1:15" s="2" customFormat="1" ht="40.5">
      <c r="A262" s="42" t="s">
        <v>38</v>
      </c>
      <c r="B262" s="24" t="s">
        <v>13</v>
      </c>
      <c r="C262" s="43" t="s">
        <v>13</v>
      </c>
      <c r="D262" s="85" t="s">
        <v>13</v>
      </c>
      <c r="E262" s="44" t="s">
        <v>13</v>
      </c>
      <c r="F262" s="55" t="s">
        <v>13</v>
      </c>
      <c r="G262" s="119"/>
      <c r="H262" s="119" t="s">
        <v>13</v>
      </c>
      <c r="I262" s="119" t="s">
        <v>13</v>
      </c>
      <c r="J262" s="119"/>
      <c r="K262" s="119" t="s">
        <v>13</v>
      </c>
      <c r="L262" s="119"/>
      <c r="M262" s="119" t="s">
        <v>13</v>
      </c>
      <c r="N262" s="100" t="s">
        <v>13</v>
      </c>
      <c r="O262" s="56"/>
    </row>
    <row r="263" spans="1:15" ht="25.5">
      <c r="A263" s="12" t="s">
        <v>172</v>
      </c>
      <c r="B263" s="13" t="s">
        <v>13</v>
      </c>
      <c r="C263" s="47" t="s">
        <v>13</v>
      </c>
      <c r="D263" s="86" t="s">
        <v>13</v>
      </c>
      <c r="E263" s="48" t="s">
        <v>13</v>
      </c>
      <c r="F263" s="65" t="s">
        <v>13</v>
      </c>
      <c r="G263" s="122"/>
      <c r="H263" s="122" t="s">
        <v>13</v>
      </c>
      <c r="I263" s="122" t="s">
        <v>13</v>
      </c>
      <c r="J263" s="122"/>
      <c r="K263" s="122" t="s">
        <v>13</v>
      </c>
      <c r="L263" s="122"/>
      <c r="M263" s="122" t="s">
        <v>13</v>
      </c>
      <c r="N263" s="104" t="s">
        <v>13</v>
      </c>
      <c r="O263" s="66"/>
    </row>
    <row r="264" spans="1:15" s="2" customFormat="1" ht="25.5">
      <c r="A264" s="14" t="s">
        <v>14</v>
      </c>
      <c r="B264" s="15" t="s">
        <v>13</v>
      </c>
      <c r="C264" s="51" t="s">
        <v>13</v>
      </c>
      <c r="D264" s="87" t="s">
        <v>13</v>
      </c>
      <c r="E264" s="91" t="s">
        <v>13</v>
      </c>
      <c r="F264" s="106">
        <v>79680400</v>
      </c>
      <c r="G264" s="107">
        <f>SUM(G265:G266)</f>
        <v>78370400</v>
      </c>
      <c r="H264" s="107">
        <f>SUM(H265:H266)</f>
        <v>77358058.489999995</v>
      </c>
      <c r="I264" s="107">
        <f t="shared" ref="I264:I266" si="119">H264/F264*100</f>
        <v>97.085429402964834</v>
      </c>
      <c r="J264" s="107">
        <f t="shared" ref="J264:J266" si="120">H264/G264*100</f>
        <v>98.708260376366582</v>
      </c>
      <c r="K264" s="123">
        <v>0</v>
      </c>
      <c r="L264" s="123">
        <v>0</v>
      </c>
      <c r="M264" s="123">
        <v>0</v>
      </c>
      <c r="N264" s="102">
        <v>0</v>
      </c>
      <c r="O264" s="53">
        <v>0</v>
      </c>
    </row>
    <row r="265" spans="1:15" ht="25.5">
      <c r="A265" s="10" t="s">
        <v>16</v>
      </c>
      <c r="B265" s="11" t="s">
        <v>11</v>
      </c>
      <c r="C265" s="38" t="s">
        <v>13</v>
      </c>
      <c r="D265" s="84" t="s">
        <v>13</v>
      </c>
      <c r="E265" s="92" t="s">
        <v>13</v>
      </c>
      <c r="F265" s="40">
        <v>1427000</v>
      </c>
      <c r="G265" s="116">
        <v>1427000</v>
      </c>
      <c r="H265" s="116">
        <v>414658.49</v>
      </c>
      <c r="I265" s="116">
        <f t="shared" si="119"/>
        <v>29.058058163980377</v>
      </c>
      <c r="J265" s="116">
        <f t="shared" si="120"/>
        <v>29.058058163980377</v>
      </c>
      <c r="K265" s="116">
        <v>0</v>
      </c>
      <c r="L265" s="116">
        <v>0</v>
      </c>
      <c r="M265" s="116">
        <v>0</v>
      </c>
      <c r="N265" s="95">
        <v>0</v>
      </c>
      <c r="O265" s="40">
        <v>0</v>
      </c>
    </row>
    <row r="266" spans="1:15" ht="25.5">
      <c r="A266" s="10" t="s">
        <v>17</v>
      </c>
      <c r="B266" s="11" t="s">
        <v>11</v>
      </c>
      <c r="C266" s="38" t="s">
        <v>13</v>
      </c>
      <c r="D266" s="84" t="s">
        <v>13</v>
      </c>
      <c r="E266" s="92" t="s">
        <v>13</v>
      </c>
      <c r="F266" s="40">
        <v>78253400</v>
      </c>
      <c r="G266" s="116">
        <v>76943400</v>
      </c>
      <c r="H266" s="116">
        <f>21820400+55123000</f>
        <v>76943400</v>
      </c>
      <c r="I266" s="116">
        <f t="shared" si="119"/>
        <v>98.325951332466062</v>
      </c>
      <c r="J266" s="116">
        <f t="shared" si="120"/>
        <v>100</v>
      </c>
      <c r="K266" s="116">
        <v>0</v>
      </c>
      <c r="L266" s="116">
        <v>0</v>
      </c>
      <c r="M266" s="116">
        <v>0</v>
      </c>
      <c r="N266" s="95">
        <v>0</v>
      </c>
      <c r="O266" s="40">
        <v>0</v>
      </c>
    </row>
    <row r="267" spans="1:15" ht="25.5">
      <c r="A267" s="14" t="s">
        <v>20</v>
      </c>
      <c r="B267" s="11" t="s">
        <v>13</v>
      </c>
      <c r="C267" s="38" t="s">
        <v>13</v>
      </c>
      <c r="D267" s="84" t="s">
        <v>13</v>
      </c>
      <c r="E267" s="92" t="s">
        <v>13</v>
      </c>
      <c r="F267" s="61" t="s">
        <v>13</v>
      </c>
      <c r="G267" s="121"/>
      <c r="H267" s="121" t="s">
        <v>13</v>
      </c>
      <c r="I267" s="121" t="s">
        <v>13</v>
      </c>
      <c r="J267" s="121"/>
      <c r="K267" s="121" t="s">
        <v>13</v>
      </c>
      <c r="L267" s="121"/>
      <c r="M267" s="121" t="s">
        <v>13</v>
      </c>
      <c r="N267" s="105" t="s">
        <v>13</v>
      </c>
      <c r="O267" s="61"/>
    </row>
    <row r="268" spans="1:15" ht="40.5">
      <c r="A268" s="18" t="s">
        <v>39</v>
      </c>
      <c r="B268" s="19" t="s">
        <v>33</v>
      </c>
      <c r="C268" s="63">
        <v>1</v>
      </c>
      <c r="D268" s="64">
        <v>1</v>
      </c>
      <c r="E268" s="64">
        <f t="shared" ref="E268:E272" si="121">(D268*100)/C268</f>
        <v>100</v>
      </c>
      <c r="F268" s="61" t="s">
        <v>13</v>
      </c>
      <c r="G268" s="121"/>
      <c r="H268" s="121" t="s">
        <v>13</v>
      </c>
      <c r="I268" s="121" t="s">
        <v>13</v>
      </c>
      <c r="J268" s="121"/>
      <c r="K268" s="121" t="s">
        <v>13</v>
      </c>
      <c r="L268" s="121"/>
      <c r="M268" s="121" t="s">
        <v>13</v>
      </c>
      <c r="N268" s="103" t="s">
        <v>13</v>
      </c>
      <c r="O268" s="62"/>
    </row>
    <row r="269" spans="1:15" ht="40.5">
      <c r="A269" s="18" t="s">
        <v>40</v>
      </c>
      <c r="B269" s="19" t="s">
        <v>7</v>
      </c>
      <c r="C269" s="63">
        <v>100</v>
      </c>
      <c r="D269" s="64">
        <v>0</v>
      </c>
      <c r="E269" s="64">
        <f t="shared" si="121"/>
        <v>0</v>
      </c>
      <c r="F269" s="61" t="s">
        <v>13</v>
      </c>
      <c r="G269" s="121"/>
      <c r="H269" s="121" t="s">
        <v>13</v>
      </c>
      <c r="I269" s="121" t="s">
        <v>13</v>
      </c>
      <c r="J269" s="121"/>
      <c r="K269" s="121" t="s">
        <v>13</v>
      </c>
      <c r="L269" s="121"/>
      <c r="M269" s="121" t="s">
        <v>13</v>
      </c>
      <c r="N269" s="103" t="s">
        <v>13</v>
      </c>
      <c r="O269" s="62"/>
    </row>
    <row r="270" spans="1:15" ht="25.5">
      <c r="A270" s="18" t="s">
        <v>41</v>
      </c>
      <c r="B270" s="19" t="s">
        <v>33</v>
      </c>
      <c r="C270" s="63">
        <v>1</v>
      </c>
      <c r="D270" s="64">
        <v>0</v>
      </c>
      <c r="E270" s="64">
        <f t="shared" si="121"/>
        <v>0</v>
      </c>
      <c r="F270" s="61" t="s">
        <v>13</v>
      </c>
      <c r="G270" s="121"/>
      <c r="H270" s="121" t="s">
        <v>13</v>
      </c>
      <c r="I270" s="121" t="s">
        <v>13</v>
      </c>
      <c r="J270" s="121"/>
      <c r="K270" s="121" t="s">
        <v>13</v>
      </c>
      <c r="L270" s="121"/>
      <c r="M270" s="121" t="s">
        <v>13</v>
      </c>
      <c r="N270" s="103" t="s">
        <v>13</v>
      </c>
      <c r="O270" s="62"/>
    </row>
    <row r="271" spans="1:15" ht="25.5">
      <c r="A271" s="18" t="s">
        <v>42</v>
      </c>
      <c r="B271" s="19" t="s">
        <v>7</v>
      </c>
      <c r="C271" s="63">
        <v>100</v>
      </c>
      <c r="D271" s="64">
        <v>46.6</v>
      </c>
      <c r="E271" s="64">
        <f t="shared" si="121"/>
        <v>46.6</v>
      </c>
      <c r="F271" s="61" t="s">
        <v>13</v>
      </c>
      <c r="G271" s="121"/>
      <c r="H271" s="121" t="s">
        <v>13</v>
      </c>
      <c r="I271" s="121" t="s">
        <v>13</v>
      </c>
      <c r="J271" s="121"/>
      <c r="K271" s="121" t="s">
        <v>13</v>
      </c>
      <c r="L271" s="121"/>
      <c r="M271" s="121" t="s">
        <v>13</v>
      </c>
      <c r="N271" s="103" t="s">
        <v>13</v>
      </c>
      <c r="O271" s="62"/>
    </row>
    <row r="272" spans="1:15" ht="25.5">
      <c r="A272" s="10" t="s">
        <v>43</v>
      </c>
      <c r="B272" s="11" t="s">
        <v>33</v>
      </c>
      <c r="C272" s="63">
        <v>1</v>
      </c>
      <c r="D272" s="64">
        <v>0</v>
      </c>
      <c r="E272" s="64">
        <f t="shared" si="121"/>
        <v>0</v>
      </c>
      <c r="F272" s="61" t="s">
        <v>13</v>
      </c>
      <c r="G272" s="121"/>
      <c r="H272" s="121" t="s">
        <v>13</v>
      </c>
      <c r="I272" s="121" t="s">
        <v>13</v>
      </c>
      <c r="J272" s="121"/>
      <c r="K272" s="121" t="s">
        <v>13</v>
      </c>
      <c r="L272" s="121"/>
      <c r="M272" s="121" t="s">
        <v>13</v>
      </c>
      <c r="N272" s="103" t="s">
        <v>13</v>
      </c>
      <c r="O272" s="62"/>
    </row>
  </sheetData>
  <mergeCells count="12">
    <mergeCell ref="K3:O3"/>
    <mergeCell ref="F3:J3"/>
    <mergeCell ref="H4:J4"/>
    <mergeCell ref="M4:O4"/>
    <mergeCell ref="A3:A5"/>
    <mergeCell ref="B3:B5"/>
    <mergeCell ref="C3:E3"/>
    <mergeCell ref="C4:C5"/>
    <mergeCell ref="D4:D5"/>
    <mergeCell ref="E4:E5"/>
    <mergeCell ref="K4:L4"/>
    <mergeCell ref="F4:G4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41" fitToWidth="0" fitToHeight="0" orientation="landscape" r:id="rId1"/>
  <headerFooter>
    <oddFooter>&amp;L&amp;"TH Sarabun New,ธรรมดา"&amp;14กลุ่มติดตามและประเมินผล สำนักวิชาการและแผนงาน&amp;R&amp;"TH Sarabun New,ธรรมดา"&amp;14หน้า &amp;P จาก &amp;N</oddFooter>
  </headerFooter>
  <rowBreaks count="7" manualBreakCount="7">
    <brk id="43" max="16383" man="1"/>
    <brk id="85" max="16383" man="1"/>
    <brk id="124" max="16383" man="1"/>
    <brk id="159" max="16383" man="1"/>
    <brk id="190" max="16383" man="1"/>
    <brk id="223" max="16383" man="1"/>
    <brk id="2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report5</vt:lpstr>
      <vt:lpstr>report5!Print_Area</vt:lpstr>
      <vt:lpstr>report5!Print_Titles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ALRO</dc:creator>
  <cp:keywords/>
  <dc:description/>
  <cp:lastModifiedBy>นายศาสตร์ศิลป์ รสสุคนธ์สกุล</cp:lastModifiedBy>
  <cp:lastPrinted>2026-10-06T02:32:43Z</cp:lastPrinted>
  <dcterms:created xsi:type="dcterms:W3CDTF">2025-12-09T02:36:38Z</dcterms:created>
  <dcterms:modified xsi:type="dcterms:W3CDTF">2026-10-06T06:19:07Z</dcterms:modified>
  <cp:category/>
  <cp:contentStatus/>
  <cp:version/>
</cp:coreProperties>
</file>